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mc:AlternateContent xmlns:mc="http://schemas.openxmlformats.org/markup-compatibility/2006">
    <mc:Choice Requires="x15">
      <x15ac:absPath xmlns:x15ac="http://schemas.microsoft.com/office/spreadsheetml/2010/11/ac" url="https://mutualsereps-my.sharepoint.com/personal/yeguzman_mutualser_org/Documents/Documentos/7. CONTRATOS/8. CONTRATOS ADMINISTRATIVOS/REVISIÓN DOCUMENTOS DE NEGOCIACIÓN/OBRA CIVIL/Subsanación 2/"/>
    </mc:Choice>
  </mc:AlternateContent>
  <xr:revisionPtr revIDLastSave="3" documentId="13_ncr:1_{0CEA22B9-9284-497E-B030-F4BD644BFE06}" xr6:coauthVersionLast="47" xr6:coauthVersionMax="47" xr10:uidLastSave="{3E46D8CB-AD64-432E-90E8-4ADB49191DCE}"/>
  <bookViews>
    <workbookView xWindow="-110" yWindow="-110" windowWidth="19420" windowHeight="10300" xr2:uid="{00000000-000D-0000-FFFF-FFFF00000000}"/>
  </bookViews>
  <sheets>
    <sheet name="CONDICIONES" sheetId="48" r:id="rId1"/>
    <sheet name="Mantenimiento preventivo 2025" sheetId="45" r:id="rId2"/>
    <sheet name=" Mantenimiento preventivo 2026" sheetId="42" r:id="rId3"/>
    <sheet name="Mantenimiento preventivo 2027" sheetId="47" r:id="rId4"/>
    <sheet name="TOTAL CONTRATO" sheetId="44" r:id="rId5"/>
    <sheet name="Módulo2" sheetId="10" state="veryHidden" r:id="rId6"/>
    <sheet name="Módulo3" sheetId="11" state="veryHidden" r:id="rId7"/>
  </sheets>
  <definedNames>
    <definedName name="_xlnm._FilterDatabase" localSheetId="2" hidden="1">' Mantenimiento preventivo 2026'!$A$3:$DQ$121</definedName>
    <definedName name="_xlnm._FilterDatabase" localSheetId="1" hidden="1">'Mantenimiento preventivo 2025'!$B$1:$DQ$22</definedName>
    <definedName name="_xlnm._FilterDatabase" localSheetId="3" hidden="1">'Mantenimiento preventivo 2027'!$B$1:$DQ$42</definedName>
    <definedName name="A" localSheetId="2">#REF!</definedName>
    <definedName name="A">#REF!</definedName>
    <definedName name="AAAA" localSheetId="2">#REF!</definedName>
    <definedName name="AAAA">#REF!</definedName>
    <definedName name="B" localSheetId="2">#REF!</definedName>
    <definedName name="B">#REF!</definedName>
    <definedName name="BuiltIn_Print_Area" localSheetId="2">#REF!</definedName>
    <definedName name="BuiltIn_Print_Area">#REF!</definedName>
    <definedName name="BuiltIn_Print_Area___0" localSheetId="2">#REF!</definedName>
    <definedName name="BuiltIn_Print_Area___0">#REF!</definedName>
    <definedName name="CAPITAL_RESERVA" localSheetId="2">#REF!</definedName>
    <definedName name="CAPITAL_RESERVA">#REF!</definedName>
    <definedName name="Cll_4N__15_AE_40_San_Eduardo_II_Etapa._Tel_750372._Cúcuta_Colombia." localSheetId="2">#REF!</definedName>
    <definedName name="Cll_4N__15_AE_40_San_Eduardo_II_Etapa._Tel_750372._Cúcuta_Colombia.">#REF!</definedName>
    <definedName name="DARIPAVA_SOFTWARE_INC" localSheetId="2">#REF!</definedName>
    <definedName name="DARIPAVA_SOFTWARE_INC">#REF!</definedName>
    <definedName name="DPCABB" localSheetId="2">#REF!</definedName>
    <definedName name="DPCABB">#REF!</definedName>
    <definedName name="EURO">#REF!</definedName>
    <definedName name="Generación_de_análisis_de_precios_Unitarios." localSheetId="2">#REF!</definedName>
    <definedName name="Generación_de_análisis_de_precios_Unitarios.">#REF!</definedName>
    <definedName name="_xlnm.Recorder" localSheetId="2">#REF!</definedName>
    <definedName name="_xlnm.Recorder">#REF!</definedName>
    <definedName name="INVENTARIO">#REF!</definedName>
    <definedName name="MATERIALES">#REF!</definedName>
    <definedName name="MULTIPLICADOR" localSheetId="2">#REF!</definedName>
    <definedName name="MULTIPLICADOR">#REF!</definedName>
    <definedName name="USD">#REF!</definedName>
    <definedName name="XX" localSheetId="2">#REF!</definedName>
    <definedName name="XX">#REF!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42" l="1"/>
  <c r="G5" i="42"/>
  <c r="S6" i="42"/>
  <c r="DG41" i="47"/>
  <c r="DE41" i="47"/>
  <c r="DC41" i="47"/>
  <c r="DA41" i="47"/>
  <c r="CY41" i="47"/>
  <c r="CW41" i="47"/>
  <c r="CU41" i="47"/>
  <c r="CS41" i="47"/>
  <c r="CQ41" i="47"/>
  <c r="CO41" i="47"/>
  <c r="CM41" i="47"/>
  <c r="CK41" i="47"/>
  <c r="CI41" i="47"/>
  <c r="CG41" i="47"/>
  <c r="CE41" i="47"/>
  <c r="CC41" i="47"/>
  <c r="CA41" i="47"/>
  <c r="BY41" i="47"/>
  <c r="BW41" i="47"/>
  <c r="BU41" i="47"/>
  <c r="BS41" i="47"/>
  <c r="BQ41" i="47"/>
  <c r="BO41" i="47"/>
  <c r="BM41" i="47"/>
  <c r="BK41" i="47"/>
  <c r="BI41" i="47"/>
  <c r="BG41" i="47"/>
  <c r="BE41" i="47"/>
  <c r="BC41" i="47"/>
  <c r="AZ41" i="47"/>
  <c r="BA41" i="47" s="1"/>
  <c r="AY41" i="47"/>
  <c r="AW41" i="47"/>
  <c r="AU41" i="47"/>
  <c r="AS41" i="47"/>
  <c r="AQ41" i="47"/>
  <c r="AO41" i="47"/>
  <c r="AM41" i="47"/>
  <c r="AK41" i="47"/>
  <c r="AI41" i="47"/>
  <c r="AG41" i="47"/>
  <c r="AE41" i="47"/>
  <c r="AC41" i="47"/>
  <c r="AA41" i="47"/>
  <c r="Y41" i="47"/>
  <c r="W41" i="47"/>
  <c r="U41" i="47"/>
  <c r="S41" i="47"/>
  <c r="Q41" i="47"/>
  <c r="O41" i="47"/>
  <c r="L41" i="47"/>
  <c r="M41" i="47" s="1"/>
  <c r="J41" i="47"/>
  <c r="K41" i="47" s="1"/>
  <c r="I41" i="47"/>
  <c r="G41" i="47"/>
  <c r="DG40" i="47"/>
  <c r="DE40" i="47"/>
  <c r="DC40" i="47"/>
  <c r="DA40" i="47"/>
  <c r="CY40" i="47"/>
  <c r="CW40" i="47"/>
  <c r="CU40" i="47"/>
  <c r="CS40" i="47"/>
  <c r="CQ40" i="47"/>
  <c r="CO40" i="47"/>
  <c r="CM40" i="47"/>
  <c r="CK40" i="47"/>
  <c r="CI40" i="47"/>
  <c r="CG40" i="47"/>
  <c r="CE40" i="47"/>
  <c r="CC40" i="47"/>
  <c r="CA40" i="47"/>
  <c r="BY40" i="47"/>
  <c r="BW40" i="47"/>
  <c r="BU40" i="47"/>
  <c r="BS40" i="47"/>
  <c r="BQ40" i="47"/>
  <c r="BO40" i="47"/>
  <c r="BM40" i="47"/>
  <c r="BK40" i="47"/>
  <c r="BI40" i="47"/>
  <c r="BG40" i="47"/>
  <c r="BE40" i="47"/>
  <c r="BC40" i="47"/>
  <c r="AZ40" i="47"/>
  <c r="BA40" i="47" s="1"/>
  <c r="AY40" i="47"/>
  <c r="AW40" i="47"/>
  <c r="AU40" i="47"/>
  <c r="AS40" i="47"/>
  <c r="AQ40" i="47"/>
  <c r="AO40" i="47"/>
  <c r="AM40" i="47"/>
  <c r="AK40" i="47"/>
  <c r="AI40" i="47"/>
  <c r="AG40" i="47"/>
  <c r="AE40" i="47"/>
  <c r="AC40" i="47"/>
  <c r="AA40" i="47"/>
  <c r="Y40" i="47"/>
  <c r="W40" i="47"/>
  <c r="U40" i="47"/>
  <c r="S40" i="47"/>
  <c r="Q40" i="47"/>
  <c r="O40" i="47"/>
  <c r="M40" i="47"/>
  <c r="K40" i="47"/>
  <c r="I40" i="47"/>
  <c r="G40" i="47"/>
  <c r="E40" i="47"/>
  <c r="DG39" i="47"/>
  <c r="DE39" i="47"/>
  <c r="DC39" i="47"/>
  <c r="DA39" i="47"/>
  <c r="CY39" i="47"/>
  <c r="CW39" i="47"/>
  <c r="CU39" i="47"/>
  <c r="CS39" i="47"/>
  <c r="CQ39" i="47"/>
  <c r="CO39" i="47"/>
  <c r="CM39" i="47"/>
  <c r="CK39" i="47"/>
  <c r="CI39" i="47"/>
  <c r="CG39" i="47"/>
  <c r="CE39" i="47"/>
  <c r="CC39" i="47"/>
  <c r="CA39" i="47"/>
  <c r="BY39" i="47"/>
  <c r="BW39" i="47"/>
  <c r="BU39" i="47"/>
  <c r="BS39" i="47"/>
  <c r="BQ39" i="47"/>
  <c r="BO39" i="47"/>
  <c r="BM39" i="47"/>
  <c r="BK39" i="47"/>
  <c r="BI39" i="47"/>
  <c r="BG39" i="47"/>
  <c r="BE39" i="47"/>
  <c r="BC39" i="47"/>
  <c r="BA39" i="47"/>
  <c r="AY39" i="47"/>
  <c r="AW39" i="47"/>
  <c r="AU39" i="47"/>
  <c r="AS39" i="47"/>
  <c r="AQ39" i="47"/>
  <c r="AO39" i="47"/>
  <c r="AM39" i="47"/>
  <c r="AK39" i="47"/>
  <c r="AI39" i="47"/>
  <c r="AG39" i="47"/>
  <c r="AE39" i="47"/>
  <c r="AC39" i="47"/>
  <c r="AA39" i="47"/>
  <c r="Y39" i="47"/>
  <c r="W39" i="47"/>
  <c r="U39" i="47"/>
  <c r="S39" i="47"/>
  <c r="Q39" i="47"/>
  <c r="O39" i="47"/>
  <c r="M39" i="47"/>
  <c r="K39" i="47"/>
  <c r="I39" i="47"/>
  <c r="G39" i="47"/>
  <c r="E39" i="47"/>
  <c r="DG38" i="47"/>
  <c r="DE38" i="47"/>
  <c r="DB38" i="47"/>
  <c r="DC38" i="47" s="1"/>
  <c r="DA38" i="47"/>
  <c r="CY38" i="47"/>
  <c r="CW38" i="47"/>
  <c r="CU38" i="47"/>
  <c r="CS38" i="47"/>
  <c r="CQ38" i="47"/>
  <c r="CO38" i="47"/>
  <c r="CM38" i="47"/>
  <c r="CK38" i="47"/>
  <c r="CI38" i="47"/>
  <c r="CG38" i="47"/>
  <c r="CE38" i="47"/>
  <c r="CC38" i="47"/>
  <c r="CA38" i="47"/>
  <c r="BY38" i="47"/>
  <c r="BW38" i="47"/>
  <c r="BU38" i="47"/>
  <c r="BS38" i="47"/>
  <c r="BQ38" i="47"/>
  <c r="BN38" i="47"/>
  <c r="BO38" i="47" s="1"/>
  <c r="BM38" i="47"/>
  <c r="BK38" i="47"/>
  <c r="BI38" i="47"/>
  <c r="BG38" i="47"/>
  <c r="BE38" i="47"/>
  <c r="BC38" i="47"/>
  <c r="AZ38" i="47"/>
  <c r="BA38" i="47" s="1"/>
  <c r="AY38" i="47"/>
  <c r="AW38" i="47"/>
  <c r="AU38" i="47"/>
  <c r="AS38" i="47"/>
  <c r="AQ38" i="47"/>
  <c r="AO38" i="47"/>
  <c r="AM38" i="47"/>
  <c r="AK38" i="47"/>
  <c r="AI38" i="47"/>
  <c r="AG38" i="47"/>
  <c r="AE38" i="47"/>
  <c r="AC38" i="47"/>
  <c r="AA38" i="47"/>
  <c r="Y38" i="47"/>
  <c r="W38" i="47"/>
  <c r="U38" i="47"/>
  <c r="S38" i="47"/>
  <c r="P38" i="47"/>
  <c r="Q38" i="47" s="1"/>
  <c r="O38" i="47"/>
  <c r="M38" i="47"/>
  <c r="K38" i="47"/>
  <c r="I38" i="47"/>
  <c r="G38" i="47"/>
  <c r="E38" i="47"/>
  <c r="DG37" i="47"/>
  <c r="DE37" i="47"/>
  <c r="DC37" i="47"/>
  <c r="DA37" i="47"/>
  <c r="CY37" i="47"/>
  <c r="CW37" i="47"/>
  <c r="CU37" i="47"/>
  <c r="CS37" i="47"/>
  <c r="CQ37" i="47"/>
  <c r="CO37" i="47"/>
  <c r="CM37" i="47"/>
  <c r="CK37" i="47"/>
  <c r="CI37" i="47"/>
  <c r="CG37" i="47"/>
  <c r="CE37" i="47"/>
  <c r="CC37" i="47"/>
  <c r="CA37" i="47"/>
  <c r="BY37" i="47"/>
  <c r="BW37" i="47"/>
  <c r="BU37" i="47"/>
  <c r="BS37" i="47"/>
  <c r="BQ37" i="47"/>
  <c r="BO37" i="47"/>
  <c r="BM37" i="47"/>
  <c r="BK37" i="47"/>
  <c r="BI37" i="47"/>
  <c r="BG37" i="47"/>
  <c r="BE37" i="47"/>
  <c r="BC37" i="47"/>
  <c r="AZ37" i="47"/>
  <c r="BA37" i="47" s="1"/>
  <c r="AY37" i="47"/>
  <c r="AW37" i="47"/>
  <c r="AU37" i="47"/>
  <c r="AS37" i="47"/>
  <c r="AQ37" i="47"/>
  <c r="AO37" i="47"/>
  <c r="AM37" i="47"/>
  <c r="AK37" i="47"/>
  <c r="AI37" i="47"/>
  <c r="AG37" i="47"/>
  <c r="AE37" i="47"/>
  <c r="AC37" i="47"/>
  <c r="AA37" i="47"/>
  <c r="Y37" i="47"/>
  <c r="W37" i="47"/>
  <c r="U37" i="47"/>
  <c r="S37" i="47"/>
  <c r="Q37" i="47"/>
  <c r="P37" i="47"/>
  <c r="O37" i="47"/>
  <c r="M37" i="47"/>
  <c r="K37" i="47"/>
  <c r="I37" i="47"/>
  <c r="G37" i="47"/>
  <c r="E37" i="47"/>
  <c r="DG36" i="47"/>
  <c r="DE36" i="47"/>
  <c r="DC36" i="47"/>
  <c r="DA36" i="47"/>
  <c r="CY36" i="47"/>
  <c r="CW36" i="47"/>
  <c r="CU36" i="47"/>
  <c r="CS36" i="47"/>
  <c r="CQ36" i="47"/>
  <c r="CO36" i="47"/>
  <c r="CM36" i="47"/>
  <c r="CK36" i="47"/>
  <c r="CI36" i="47"/>
  <c r="CG36" i="47"/>
  <c r="CE36" i="47"/>
  <c r="CC36" i="47"/>
  <c r="CA36" i="47"/>
  <c r="BY36" i="47"/>
  <c r="BW36" i="47"/>
  <c r="BU36" i="47"/>
  <c r="BS36" i="47"/>
  <c r="BQ36" i="47"/>
  <c r="BO36" i="47"/>
  <c r="BM36" i="47"/>
  <c r="BK36" i="47"/>
  <c r="BI36" i="47"/>
  <c r="BG36" i="47"/>
  <c r="BE36" i="47"/>
  <c r="BC36" i="47"/>
  <c r="AZ36" i="47"/>
  <c r="BA36" i="47" s="1"/>
  <c r="AY36" i="47"/>
  <c r="AW36" i="47"/>
  <c r="AU36" i="47"/>
  <c r="AS36" i="47"/>
  <c r="AQ36" i="47"/>
  <c r="AO36" i="47"/>
  <c r="AM36" i="47"/>
  <c r="AK36" i="47"/>
  <c r="AI36" i="47"/>
  <c r="AG36" i="47"/>
  <c r="AE36" i="47"/>
  <c r="AC36" i="47"/>
  <c r="AA36" i="47"/>
  <c r="Y36" i="47"/>
  <c r="W36" i="47"/>
  <c r="U36" i="47"/>
  <c r="S36" i="47"/>
  <c r="Q36" i="47"/>
  <c r="O36" i="47"/>
  <c r="M36" i="47"/>
  <c r="K36" i="47"/>
  <c r="I36" i="47"/>
  <c r="G36" i="47"/>
  <c r="E36" i="47"/>
  <c r="DG35" i="47"/>
  <c r="DE35" i="47"/>
  <c r="DC35" i="47"/>
  <c r="DA35" i="47"/>
  <c r="CY35" i="47"/>
  <c r="CW35" i="47"/>
  <c r="CU35" i="47"/>
  <c r="CS35" i="47"/>
  <c r="CQ35" i="47"/>
  <c r="CO35" i="47"/>
  <c r="CM35" i="47"/>
  <c r="CK35" i="47"/>
  <c r="CI35" i="47"/>
  <c r="CG35" i="47"/>
  <c r="CE35" i="47"/>
  <c r="CC35" i="47"/>
  <c r="CA35" i="47"/>
  <c r="BY35" i="47"/>
  <c r="BW35" i="47"/>
  <c r="BU35" i="47"/>
  <c r="BS35" i="47"/>
  <c r="BQ35" i="47"/>
  <c r="BO35" i="47"/>
  <c r="BM35" i="47"/>
  <c r="BK35" i="47"/>
  <c r="BI35" i="47"/>
  <c r="BG35" i="47"/>
  <c r="BE35" i="47"/>
  <c r="BC35" i="47"/>
  <c r="AZ35" i="47"/>
  <c r="BA35" i="47" s="1"/>
  <c r="AY35" i="47"/>
  <c r="AW35" i="47"/>
  <c r="AU35" i="47"/>
  <c r="AS35" i="47"/>
  <c r="AQ35" i="47"/>
  <c r="AO35" i="47"/>
  <c r="AM35" i="47"/>
  <c r="AK35" i="47"/>
  <c r="AI35" i="47"/>
  <c r="AG35" i="47"/>
  <c r="AE35" i="47"/>
  <c r="AC35" i="47"/>
  <c r="AA35" i="47"/>
  <c r="Y35" i="47"/>
  <c r="W35" i="47"/>
  <c r="U35" i="47"/>
  <c r="S35" i="47"/>
  <c r="Q35" i="47"/>
  <c r="O35" i="47"/>
  <c r="M35" i="47"/>
  <c r="K35" i="47"/>
  <c r="I35" i="47"/>
  <c r="G35" i="47"/>
  <c r="E35" i="47"/>
  <c r="DG34" i="47"/>
  <c r="DE34" i="47"/>
  <c r="DC34" i="47"/>
  <c r="DA34" i="47"/>
  <c r="CY34" i="47"/>
  <c r="CW34" i="47"/>
  <c r="CU34" i="47"/>
  <c r="CS34" i="47"/>
  <c r="CQ34" i="47"/>
  <c r="CO34" i="47"/>
  <c r="CM34" i="47"/>
  <c r="CK34" i="47"/>
  <c r="CI34" i="47"/>
  <c r="CG34" i="47"/>
  <c r="CE34" i="47"/>
  <c r="CC34" i="47"/>
  <c r="CA34" i="47"/>
  <c r="BY34" i="47"/>
  <c r="BW34" i="47"/>
  <c r="BU34" i="47"/>
  <c r="BS34" i="47"/>
  <c r="BQ34" i="47"/>
  <c r="BO34" i="47"/>
  <c r="BM34" i="47"/>
  <c r="BK34" i="47"/>
  <c r="BI34" i="47"/>
  <c r="BG34" i="47"/>
  <c r="BE34" i="47"/>
  <c r="BC34" i="47"/>
  <c r="BA34" i="47"/>
  <c r="AZ34" i="47"/>
  <c r="AY34" i="47"/>
  <c r="AW34" i="47"/>
  <c r="AU34" i="47"/>
  <c r="AS34" i="47"/>
  <c r="AQ34" i="47"/>
  <c r="AO34" i="47"/>
  <c r="AM34" i="47"/>
  <c r="AK34" i="47"/>
  <c r="AI34" i="47"/>
  <c r="AG34" i="47"/>
  <c r="AE34" i="47"/>
  <c r="AC34" i="47"/>
  <c r="AA34" i="47"/>
  <c r="Y34" i="47"/>
  <c r="W34" i="47"/>
  <c r="U34" i="47"/>
  <c r="S34" i="47"/>
  <c r="P34" i="47"/>
  <c r="Q34" i="47" s="1"/>
  <c r="O34" i="47"/>
  <c r="M34" i="47"/>
  <c r="K34" i="47"/>
  <c r="I34" i="47"/>
  <c r="G34" i="47"/>
  <c r="E34" i="47"/>
  <c r="DG33" i="47"/>
  <c r="DE33" i="47"/>
  <c r="DC33" i="47"/>
  <c r="DA33" i="47"/>
  <c r="CY33" i="47"/>
  <c r="CW33" i="47"/>
  <c r="CU33" i="47"/>
  <c r="CS33" i="47"/>
  <c r="CQ33" i="47"/>
  <c r="CO33" i="47"/>
  <c r="CM33" i="47"/>
  <c r="CK33" i="47"/>
  <c r="CI33" i="47"/>
  <c r="CG33" i="47"/>
  <c r="CE33" i="47"/>
  <c r="CC33" i="47"/>
  <c r="CA33" i="47"/>
  <c r="BY33" i="47"/>
  <c r="BW33" i="47"/>
  <c r="BU33" i="47"/>
  <c r="BS33" i="47"/>
  <c r="BQ33" i="47"/>
  <c r="BO33" i="47"/>
  <c r="BM33" i="47"/>
  <c r="BK33" i="47"/>
  <c r="BI33" i="47"/>
  <c r="BG33" i="47"/>
  <c r="BE33" i="47"/>
  <c r="BC33" i="47"/>
  <c r="BA33" i="47"/>
  <c r="AY33" i="47"/>
  <c r="AW33" i="47"/>
  <c r="AU33" i="47"/>
  <c r="AS33" i="47"/>
  <c r="AQ33" i="47"/>
  <c r="AO33" i="47"/>
  <c r="AM33" i="47"/>
  <c r="AK33" i="47"/>
  <c r="AI33" i="47"/>
  <c r="AG33" i="47"/>
  <c r="AE33" i="47"/>
  <c r="AC33" i="47"/>
  <c r="AA33" i="47"/>
  <c r="Y33" i="47"/>
  <c r="W33" i="47"/>
  <c r="U33" i="47"/>
  <c r="S33" i="47"/>
  <c r="Q33" i="47"/>
  <c r="O33" i="47"/>
  <c r="M33" i="47"/>
  <c r="K33" i="47"/>
  <c r="I33" i="47"/>
  <c r="G33" i="47"/>
  <c r="E33" i="47"/>
  <c r="DG32" i="47"/>
  <c r="DE32" i="47"/>
  <c r="DC32" i="47"/>
  <c r="DA32" i="47"/>
  <c r="CY32" i="47"/>
  <c r="CW32" i="47"/>
  <c r="CU32" i="47"/>
  <c r="CS32" i="47"/>
  <c r="CQ32" i="47"/>
  <c r="CO32" i="47"/>
  <c r="CM32" i="47"/>
  <c r="CK32" i="47"/>
  <c r="CI32" i="47"/>
  <c r="CG32" i="47"/>
  <c r="CE32" i="47"/>
  <c r="CC32" i="47"/>
  <c r="CA32" i="47"/>
  <c r="BY32" i="47"/>
  <c r="BW32" i="47"/>
  <c r="BU32" i="47"/>
  <c r="BS32" i="47"/>
  <c r="BQ32" i="47"/>
  <c r="BO32" i="47"/>
  <c r="BM32" i="47"/>
  <c r="BK32" i="47"/>
  <c r="BI32" i="47"/>
  <c r="BG32" i="47"/>
  <c r="BE32" i="47"/>
  <c r="BC32" i="47"/>
  <c r="AZ32" i="47"/>
  <c r="BA32" i="47" s="1"/>
  <c r="AY32" i="47"/>
  <c r="AW32" i="47"/>
  <c r="AU32" i="47"/>
  <c r="AS32" i="47"/>
  <c r="AQ32" i="47"/>
  <c r="AO32" i="47"/>
  <c r="AM32" i="47"/>
  <c r="AK32" i="47"/>
  <c r="AI32" i="47"/>
  <c r="AG32" i="47"/>
  <c r="AE32" i="47"/>
  <c r="AB32" i="47"/>
  <c r="AC32" i="47" s="1"/>
  <c r="AA32" i="47"/>
  <c r="Y32" i="47"/>
  <c r="W32" i="47"/>
  <c r="U32" i="47"/>
  <c r="S32" i="47"/>
  <c r="Q32" i="47"/>
  <c r="O32" i="47"/>
  <c r="M32" i="47"/>
  <c r="K32" i="47"/>
  <c r="I32" i="47"/>
  <c r="G32" i="47"/>
  <c r="E32" i="47"/>
  <c r="DG31" i="47"/>
  <c r="DE31" i="47"/>
  <c r="DC31" i="47"/>
  <c r="DA31" i="47"/>
  <c r="CY31" i="47"/>
  <c r="CW31" i="47"/>
  <c r="CU31" i="47"/>
  <c r="CS31" i="47"/>
  <c r="CQ31" i="47"/>
  <c r="CO31" i="47"/>
  <c r="CM31" i="47"/>
  <c r="CK31" i="47"/>
  <c r="CI31" i="47"/>
  <c r="CG31" i="47"/>
  <c r="CE31" i="47"/>
  <c r="CC31" i="47"/>
  <c r="CA31" i="47"/>
  <c r="BY31" i="47"/>
  <c r="BW31" i="47"/>
  <c r="BU31" i="47"/>
  <c r="BS31" i="47"/>
  <c r="BQ31" i="47"/>
  <c r="BO31" i="47"/>
  <c r="BM31" i="47"/>
  <c r="BK31" i="47"/>
  <c r="BI31" i="47"/>
  <c r="BG31" i="47"/>
  <c r="BE31" i="47"/>
  <c r="BC31" i="47"/>
  <c r="BA31" i="47"/>
  <c r="AY31" i="47"/>
  <c r="AW31" i="47"/>
  <c r="AU31" i="47"/>
  <c r="AS31" i="47"/>
  <c r="AQ31" i="47"/>
  <c r="AO31" i="47"/>
  <c r="AM31" i="47"/>
  <c r="AK31" i="47"/>
  <c r="AI31" i="47"/>
  <c r="AG31" i="47"/>
  <c r="AE31" i="47"/>
  <c r="AC31" i="47"/>
  <c r="AA31" i="47"/>
  <c r="Y31" i="47"/>
  <c r="W31" i="47"/>
  <c r="U31" i="47"/>
  <c r="S31" i="47"/>
  <c r="Q31" i="47"/>
  <c r="O31" i="47"/>
  <c r="M31" i="47"/>
  <c r="K31" i="47"/>
  <c r="I31" i="47"/>
  <c r="G31" i="47"/>
  <c r="E31" i="47"/>
  <c r="DG30" i="47"/>
  <c r="DE30" i="47"/>
  <c r="DC30" i="47"/>
  <c r="DA30" i="47"/>
  <c r="CY30" i="47"/>
  <c r="CW30" i="47"/>
  <c r="CU30" i="47"/>
  <c r="CS30" i="47"/>
  <c r="CQ30" i="47"/>
  <c r="CO30" i="47"/>
  <c r="CM30" i="47"/>
  <c r="CK30" i="47"/>
  <c r="CI30" i="47"/>
  <c r="CG30" i="47"/>
  <c r="CE30" i="47"/>
  <c r="CC30" i="47"/>
  <c r="CA30" i="47"/>
  <c r="BY30" i="47"/>
  <c r="BW30" i="47"/>
  <c r="BU30" i="47"/>
  <c r="BS30" i="47"/>
  <c r="BQ30" i="47"/>
  <c r="BO30" i="47"/>
  <c r="BM30" i="47"/>
  <c r="BK30" i="47"/>
  <c r="BI30" i="47"/>
  <c r="BG30" i="47"/>
  <c r="BE30" i="47"/>
  <c r="BC30" i="47"/>
  <c r="AZ30" i="47"/>
  <c r="BA30" i="47" s="1"/>
  <c r="AY30" i="47"/>
  <c r="AW30" i="47"/>
  <c r="AU30" i="47"/>
  <c r="AS30" i="47"/>
  <c r="AQ30" i="47"/>
  <c r="AO30" i="47"/>
  <c r="AM30" i="47"/>
  <c r="AK30" i="47"/>
  <c r="AI30" i="47"/>
  <c r="AG30" i="47"/>
  <c r="AE30" i="47"/>
  <c r="AC30" i="47"/>
  <c r="AA30" i="47"/>
  <c r="Y30" i="47"/>
  <c r="W30" i="47"/>
  <c r="U30" i="47"/>
  <c r="S30" i="47"/>
  <c r="Q30" i="47"/>
  <c r="O30" i="47"/>
  <c r="M30" i="47"/>
  <c r="K30" i="47"/>
  <c r="I30" i="47"/>
  <c r="G30" i="47"/>
  <c r="E30" i="47"/>
  <c r="DG29" i="47"/>
  <c r="DE29" i="47"/>
  <c r="DC29" i="47"/>
  <c r="DA29" i="47"/>
  <c r="CY29" i="47"/>
  <c r="CW29" i="47"/>
  <c r="CU29" i="47"/>
  <c r="CS29" i="47"/>
  <c r="CQ29" i="47"/>
  <c r="CO29" i="47"/>
  <c r="CM29" i="47"/>
  <c r="CK29" i="47"/>
  <c r="CI29" i="47"/>
  <c r="CG29" i="47"/>
  <c r="CE29" i="47"/>
  <c r="CC29" i="47"/>
  <c r="CA29" i="47"/>
  <c r="BY29" i="47"/>
  <c r="BW29" i="47"/>
  <c r="BU29" i="47"/>
  <c r="BS29" i="47"/>
  <c r="BQ29" i="47"/>
  <c r="BO29" i="47"/>
  <c r="BM29" i="47"/>
  <c r="BK29" i="47"/>
  <c r="BI29" i="47"/>
  <c r="BG29" i="47"/>
  <c r="BE29" i="47"/>
  <c r="BC29" i="47"/>
  <c r="BA29" i="47"/>
  <c r="AY29" i="47"/>
  <c r="AW29" i="47"/>
  <c r="AU29" i="47"/>
  <c r="AS29" i="47"/>
  <c r="AQ29" i="47"/>
  <c r="AO29" i="47"/>
  <c r="AM29" i="47"/>
  <c r="AK29" i="47"/>
  <c r="AI29" i="47"/>
  <c r="AG29" i="47"/>
  <c r="AE29" i="47"/>
  <c r="AC29" i="47"/>
  <c r="AA29" i="47"/>
  <c r="Y29" i="47"/>
  <c r="W29" i="47"/>
  <c r="U29" i="47"/>
  <c r="S29" i="47"/>
  <c r="Q29" i="47"/>
  <c r="O29" i="47"/>
  <c r="M29" i="47"/>
  <c r="K29" i="47"/>
  <c r="I29" i="47"/>
  <c r="G29" i="47"/>
  <c r="E29" i="47"/>
  <c r="DG28" i="47"/>
  <c r="DD28" i="47"/>
  <c r="DE28" i="47" s="1"/>
  <c r="DC28" i="47"/>
  <c r="DB28" i="47"/>
  <c r="DA28" i="47"/>
  <c r="CY28" i="47"/>
  <c r="CW28" i="47"/>
  <c r="CU28" i="47"/>
  <c r="CS28" i="47"/>
  <c r="CQ28" i="47"/>
  <c r="CO28" i="47"/>
  <c r="CM28" i="47"/>
  <c r="CK28" i="47"/>
  <c r="CI28" i="47"/>
  <c r="CG28" i="47"/>
  <c r="CE28" i="47"/>
  <c r="CC28" i="47"/>
  <c r="CA28" i="47"/>
  <c r="BY28" i="47"/>
  <c r="BW28" i="47"/>
  <c r="BU28" i="47"/>
  <c r="BS28" i="47"/>
  <c r="BQ28" i="47"/>
  <c r="BO28" i="47"/>
  <c r="BM28" i="47"/>
  <c r="BK28" i="47"/>
  <c r="BI28" i="47"/>
  <c r="BG28" i="47"/>
  <c r="BE28" i="47"/>
  <c r="BC28" i="47"/>
  <c r="BA28" i="47"/>
  <c r="AY28" i="47"/>
  <c r="AW28" i="47"/>
  <c r="AU28" i="47"/>
  <c r="AS28" i="47"/>
  <c r="AQ28" i="47"/>
  <c r="AO28" i="47"/>
  <c r="AM28" i="47"/>
  <c r="AK28" i="47"/>
  <c r="AI28" i="47"/>
  <c r="AG28" i="47"/>
  <c r="AE28" i="47"/>
  <c r="AC28" i="47"/>
  <c r="AA28" i="47"/>
  <c r="Y28" i="47"/>
  <c r="W28" i="47"/>
  <c r="U28" i="47"/>
  <c r="S28" i="47"/>
  <c r="P28" i="47"/>
  <c r="Q28" i="47" s="1"/>
  <c r="O28" i="47"/>
  <c r="M28" i="47"/>
  <c r="I28" i="47"/>
  <c r="G28" i="47"/>
  <c r="E28" i="47"/>
  <c r="DG27" i="47"/>
  <c r="DE27" i="47"/>
  <c r="DC27" i="47"/>
  <c r="DA27" i="47"/>
  <c r="CY27" i="47"/>
  <c r="CW27" i="47"/>
  <c r="CU27" i="47"/>
  <c r="CS27" i="47"/>
  <c r="CQ27" i="47"/>
  <c r="CO27" i="47"/>
  <c r="CM27" i="47"/>
  <c r="CK27" i="47"/>
  <c r="CI27" i="47"/>
  <c r="CG27" i="47"/>
  <c r="CE27" i="47"/>
  <c r="CC27" i="47"/>
  <c r="CA27" i="47"/>
  <c r="BY27" i="47"/>
  <c r="BW27" i="47"/>
  <c r="BU27" i="47"/>
  <c r="BS27" i="47"/>
  <c r="BQ27" i="47"/>
  <c r="BO27" i="47"/>
  <c r="BM27" i="47"/>
  <c r="BK27" i="47"/>
  <c r="BI27" i="47"/>
  <c r="BG27" i="47"/>
  <c r="BE27" i="47"/>
  <c r="BC27" i="47"/>
  <c r="AZ27" i="47"/>
  <c r="BA27" i="47" s="1"/>
  <c r="AY27" i="47"/>
  <c r="AW27" i="47"/>
  <c r="AU27" i="47"/>
  <c r="AS27" i="47"/>
  <c r="AQ27" i="47"/>
  <c r="AO27" i="47"/>
  <c r="AM27" i="47"/>
  <c r="AK27" i="47"/>
  <c r="AI27" i="47"/>
  <c r="AG27" i="47"/>
  <c r="AE27" i="47"/>
  <c r="AB27" i="47"/>
  <c r="AC27" i="47" s="1"/>
  <c r="AA27" i="47"/>
  <c r="Y27" i="47"/>
  <c r="W27" i="47"/>
  <c r="U27" i="47"/>
  <c r="S27" i="47"/>
  <c r="Q27" i="47"/>
  <c r="O27" i="47"/>
  <c r="M27" i="47"/>
  <c r="K27" i="47"/>
  <c r="I27" i="47"/>
  <c r="G27" i="47"/>
  <c r="E27" i="47"/>
  <c r="DG26" i="47"/>
  <c r="DE26" i="47"/>
  <c r="DC26" i="47"/>
  <c r="DA26" i="47"/>
  <c r="CY26" i="47"/>
  <c r="CW26" i="47"/>
  <c r="CU26" i="47"/>
  <c r="CS26" i="47"/>
  <c r="CQ26" i="47"/>
  <c r="CO26" i="47"/>
  <c r="CM26" i="47"/>
  <c r="CK26" i="47"/>
  <c r="CI26" i="47"/>
  <c r="CG26" i="47"/>
  <c r="CE26" i="47"/>
  <c r="CC26" i="47"/>
  <c r="CA26" i="47"/>
  <c r="BY26" i="47"/>
  <c r="BW26" i="47"/>
  <c r="BU26" i="47"/>
  <c r="BS26" i="47"/>
  <c r="BQ26" i="47"/>
  <c r="BO26" i="47"/>
  <c r="BM26" i="47"/>
  <c r="BK26" i="47"/>
  <c r="BI26" i="47"/>
  <c r="BG26" i="47"/>
  <c r="BE26" i="47"/>
  <c r="BC26" i="47"/>
  <c r="AZ26" i="47"/>
  <c r="BA26" i="47" s="1"/>
  <c r="AY26" i="47"/>
  <c r="AW26" i="47"/>
  <c r="AU26" i="47"/>
  <c r="AS26" i="47"/>
  <c r="AQ26" i="47"/>
  <c r="AO26" i="47"/>
  <c r="AM26" i="47"/>
  <c r="AK26" i="47"/>
  <c r="AI26" i="47"/>
  <c r="AG26" i="47"/>
  <c r="AE26" i="47"/>
  <c r="AC26" i="47"/>
  <c r="AA26" i="47"/>
  <c r="Y26" i="47"/>
  <c r="W26" i="47"/>
  <c r="U26" i="47"/>
  <c r="S26" i="47"/>
  <c r="P26" i="47"/>
  <c r="Q26" i="47" s="1"/>
  <c r="O26" i="47"/>
  <c r="M26" i="47"/>
  <c r="K26" i="47"/>
  <c r="I26" i="47"/>
  <c r="G26" i="47"/>
  <c r="E26" i="47"/>
  <c r="DG25" i="47"/>
  <c r="DE25" i="47"/>
  <c r="DC25" i="47"/>
  <c r="DA25" i="47"/>
  <c r="CY25" i="47"/>
  <c r="CW25" i="47"/>
  <c r="CU25" i="47"/>
  <c r="CS25" i="47"/>
  <c r="CQ25" i="47"/>
  <c r="CO25" i="47"/>
  <c r="CM25" i="47"/>
  <c r="CK25" i="47"/>
  <c r="CI25" i="47"/>
  <c r="CG25" i="47"/>
  <c r="CE25" i="47"/>
  <c r="CC25" i="47"/>
  <c r="CA25" i="47"/>
  <c r="BY25" i="47"/>
  <c r="BW25" i="47"/>
  <c r="BU25" i="47"/>
  <c r="BS25" i="47"/>
  <c r="BQ25" i="47"/>
  <c r="BO25" i="47"/>
  <c r="BM25" i="47"/>
  <c r="BK25" i="47"/>
  <c r="BI25" i="47"/>
  <c r="BG25" i="47"/>
  <c r="BE25" i="47"/>
  <c r="BC25" i="47"/>
  <c r="BA25" i="47"/>
  <c r="AY25" i="47"/>
  <c r="AW25" i="47"/>
  <c r="AU25" i="47"/>
  <c r="AS25" i="47"/>
  <c r="AQ25" i="47"/>
  <c r="AO25" i="47"/>
  <c r="AM25" i="47"/>
  <c r="AK25" i="47"/>
  <c r="AI25" i="47"/>
  <c r="AG25" i="47"/>
  <c r="AE25" i="47"/>
  <c r="AC25" i="47"/>
  <c r="AA25" i="47"/>
  <c r="Y25" i="47"/>
  <c r="W25" i="47"/>
  <c r="U25" i="47"/>
  <c r="S25" i="47"/>
  <c r="Q25" i="47"/>
  <c r="O25" i="47"/>
  <c r="M25" i="47"/>
  <c r="K25" i="47"/>
  <c r="I25" i="47"/>
  <c r="G25" i="47"/>
  <c r="E25" i="47"/>
  <c r="DG24" i="47"/>
  <c r="DE24" i="47"/>
  <c r="DC24" i="47"/>
  <c r="DA24" i="47"/>
  <c r="CY24" i="47"/>
  <c r="CW24" i="47"/>
  <c r="CU24" i="47"/>
  <c r="CS24" i="47"/>
  <c r="CQ24" i="47"/>
  <c r="CO24" i="47"/>
  <c r="CM24" i="47"/>
  <c r="CK24" i="47"/>
  <c r="CI24" i="47"/>
  <c r="CG24" i="47"/>
  <c r="CE24" i="47"/>
  <c r="CC24" i="47"/>
  <c r="CA24" i="47"/>
  <c r="BY24" i="47"/>
  <c r="BW24" i="47"/>
  <c r="BU24" i="47"/>
  <c r="BS24" i="47"/>
  <c r="BQ24" i="47"/>
  <c r="BO24" i="47"/>
  <c r="BM24" i="47"/>
  <c r="BK24" i="47"/>
  <c r="BI24" i="47"/>
  <c r="BG24" i="47"/>
  <c r="BE24" i="47"/>
  <c r="BC24" i="47"/>
  <c r="AZ24" i="47"/>
  <c r="BA24" i="47" s="1"/>
  <c r="AY24" i="47"/>
  <c r="AW24" i="47"/>
  <c r="AU24" i="47"/>
  <c r="AS24" i="47"/>
  <c r="AQ24" i="47"/>
  <c r="AO24" i="47"/>
  <c r="AM24" i="47"/>
  <c r="AK24" i="47"/>
  <c r="AI24" i="47"/>
  <c r="AG24" i="47"/>
  <c r="AE24" i="47"/>
  <c r="AC24" i="47"/>
  <c r="AA24" i="47"/>
  <c r="Y24" i="47"/>
  <c r="W24" i="47"/>
  <c r="U24" i="47"/>
  <c r="S24" i="47"/>
  <c r="P24" i="47"/>
  <c r="Q24" i="47" s="1"/>
  <c r="O24" i="47"/>
  <c r="M24" i="47"/>
  <c r="K24" i="47"/>
  <c r="I24" i="47"/>
  <c r="G24" i="47"/>
  <c r="E24" i="47"/>
  <c r="DG23" i="47"/>
  <c r="DE23" i="47"/>
  <c r="DC23" i="47"/>
  <c r="DA23" i="47"/>
  <c r="CY23" i="47"/>
  <c r="CW23" i="47"/>
  <c r="CU23" i="47"/>
  <c r="CS23" i="47"/>
  <c r="CQ23" i="47"/>
  <c r="CO23" i="47"/>
  <c r="CM23" i="47"/>
  <c r="CK23" i="47"/>
  <c r="CI23" i="47"/>
  <c r="CG23" i="47"/>
  <c r="CE23" i="47"/>
  <c r="CC23" i="47"/>
  <c r="CA23" i="47"/>
  <c r="BY23" i="47"/>
  <c r="BW23" i="47"/>
  <c r="BU23" i="47"/>
  <c r="BS23" i="47"/>
  <c r="BQ23" i="47"/>
  <c r="BO23" i="47"/>
  <c r="BM23" i="47"/>
  <c r="BK23" i="47"/>
  <c r="BI23" i="47"/>
  <c r="BG23" i="47"/>
  <c r="BE23" i="47"/>
  <c r="BC23" i="47"/>
  <c r="BA23" i="47"/>
  <c r="AZ23" i="47"/>
  <c r="AY23" i="47"/>
  <c r="AW23" i="47"/>
  <c r="AU23" i="47"/>
  <c r="AS23" i="47"/>
  <c r="AQ23" i="47"/>
  <c r="AO23" i="47"/>
  <c r="AM23" i="47"/>
  <c r="AK23" i="47"/>
  <c r="AI23" i="47"/>
  <c r="AG23" i="47"/>
  <c r="AE23" i="47"/>
  <c r="AC23" i="47"/>
  <c r="AA23" i="47"/>
  <c r="Y23" i="47"/>
  <c r="W23" i="47"/>
  <c r="U23" i="47"/>
  <c r="S23" i="47"/>
  <c r="Q23" i="47"/>
  <c r="O23" i="47"/>
  <c r="M23" i="47"/>
  <c r="K23" i="47"/>
  <c r="I23" i="47"/>
  <c r="G23" i="47"/>
  <c r="E23" i="47"/>
  <c r="DG22" i="47"/>
  <c r="DE22" i="47"/>
  <c r="DC22" i="47"/>
  <c r="DA22" i="47"/>
  <c r="CY22" i="47"/>
  <c r="CW22" i="47"/>
  <c r="CU22" i="47"/>
  <c r="CS22" i="47"/>
  <c r="CQ22" i="47"/>
  <c r="CO22" i="47"/>
  <c r="CM22" i="47"/>
  <c r="CK22" i="47"/>
  <c r="CI22" i="47"/>
  <c r="CG22" i="47"/>
  <c r="CE22" i="47"/>
  <c r="CC22" i="47"/>
  <c r="CA22" i="47"/>
  <c r="BY22" i="47"/>
  <c r="BW22" i="47"/>
  <c r="BU22" i="47"/>
  <c r="BS22" i="47"/>
  <c r="BQ22" i="47"/>
  <c r="BO22" i="47"/>
  <c r="BM22" i="47"/>
  <c r="BK22" i="47"/>
  <c r="BI22" i="47"/>
  <c r="BG22" i="47"/>
  <c r="BE22" i="47"/>
  <c r="BC22" i="47"/>
  <c r="AZ22" i="47"/>
  <c r="BA22" i="47" s="1"/>
  <c r="AY22" i="47"/>
  <c r="AW22" i="47"/>
  <c r="AU22" i="47"/>
  <c r="AS22" i="47"/>
  <c r="AQ22" i="47"/>
  <c r="AO22" i="47"/>
  <c r="AM22" i="47"/>
  <c r="AK22" i="47"/>
  <c r="AI22" i="47"/>
  <c r="AG22" i="47"/>
  <c r="AE22" i="47"/>
  <c r="AC22" i="47"/>
  <c r="AA22" i="47"/>
  <c r="Y22" i="47"/>
  <c r="W22" i="47"/>
  <c r="U22" i="47"/>
  <c r="S22" i="47"/>
  <c r="Q22" i="47"/>
  <c r="O22" i="47"/>
  <c r="M22" i="47"/>
  <c r="K22" i="47"/>
  <c r="I22" i="47"/>
  <c r="G22" i="47"/>
  <c r="E22" i="47"/>
  <c r="DG21" i="47"/>
  <c r="DE21" i="47"/>
  <c r="DC21" i="47"/>
  <c r="DA21" i="47"/>
  <c r="CY21" i="47"/>
  <c r="CW21" i="47"/>
  <c r="CU21" i="47"/>
  <c r="CS21" i="47"/>
  <c r="CQ21" i="47"/>
  <c r="CO21" i="47"/>
  <c r="CM21" i="47"/>
  <c r="CK21" i="47"/>
  <c r="CI21" i="47"/>
  <c r="CG21" i="47"/>
  <c r="CE21" i="47"/>
  <c r="CC21" i="47"/>
  <c r="CA21" i="47"/>
  <c r="BY21" i="47"/>
  <c r="BW21" i="47"/>
  <c r="BU21" i="47"/>
  <c r="BS21" i="47"/>
  <c r="BQ21" i="47"/>
  <c r="BO21" i="47"/>
  <c r="BM21" i="47"/>
  <c r="BK21" i="47"/>
  <c r="BI21" i="47"/>
  <c r="BG21" i="47"/>
  <c r="BE21" i="47"/>
  <c r="BC21" i="47"/>
  <c r="AZ21" i="47"/>
  <c r="BA21" i="47" s="1"/>
  <c r="AY21" i="47"/>
  <c r="AW21" i="47"/>
  <c r="AU21" i="47"/>
  <c r="AS21" i="47"/>
  <c r="AQ21" i="47"/>
  <c r="AO21" i="47"/>
  <c r="AM21" i="47"/>
  <c r="AK21" i="47"/>
  <c r="AI21" i="47"/>
  <c r="AG21" i="47"/>
  <c r="AE21" i="47"/>
  <c r="AC21" i="47"/>
  <c r="AA21" i="47"/>
  <c r="Y21" i="47"/>
  <c r="W21" i="47"/>
  <c r="U21" i="47"/>
  <c r="S21" i="47"/>
  <c r="Q21" i="47"/>
  <c r="O21" i="47"/>
  <c r="M21" i="47"/>
  <c r="K21" i="47"/>
  <c r="I21" i="47"/>
  <c r="G21" i="47"/>
  <c r="E21" i="47"/>
  <c r="DG20" i="47"/>
  <c r="DE20" i="47"/>
  <c r="DC20" i="47"/>
  <c r="DA20" i="47"/>
  <c r="CY20" i="47"/>
  <c r="CW20" i="47"/>
  <c r="CU20" i="47"/>
  <c r="CS20" i="47"/>
  <c r="CQ20" i="47"/>
  <c r="CO20" i="47"/>
  <c r="CM20" i="47"/>
  <c r="CK20" i="47"/>
  <c r="CI20" i="47"/>
  <c r="CG20" i="47"/>
  <c r="CE20" i="47"/>
  <c r="CC20" i="47"/>
  <c r="CA20" i="47"/>
  <c r="BY20" i="47"/>
  <c r="BW20" i="47"/>
  <c r="BU20" i="47"/>
  <c r="BS20" i="47"/>
  <c r="BQ20" i="47"/>
  <c r="BO20" i="47"/>
  <c r="BM20" i="47"/>
  <c r="BK20" i="47"/>
  <c r="BI20" i="47"/>
  <c r="BG20" i="47"/>
  <c r="BE20" i="47"/>
  <c r="BC20" i="47"/>
  <c r="AZ20" i="47"/>
  <c r="BA20" i="47" s="1"/>
  <c r="AY20" i="47"/>
  <c r="AW20" i="47"/>
  <c r="AU20" i="47"/>
  <c r="AS20" i="47"/>
  <c r="AQ20" i="47"/>
  <c r="AO20" i="47"/>
  <c r="AM20" i="47"/>
  <c r="AK20" i="47"/>
  <c r="AI20" i="47"/>
  <c r="AG20" i="47"/>
  <c r="AE20" i="47"/>
  <c r="AC20" i="47"/>
  <c r="AA20" i="47"/>
  <c r="Y20" i="47"/>
  <c r="W20" i="47"/>
  <c r="U20" i="47"/>
  <c r="S20" i="47"/>
  <c r="Q20" i="47"/>
  <c r="O20" i="47"/>
  <c r="M20" i="47"/>
  <c r="K20" i="47"/>
  <c r="I20" i="47"/>
  <c r="G20" i="47"/>
  <c r="E20" i="47"/>
  <c r="DG19" i="47"/>
  <c r="DE19" i="47"/>
  <c r="DC19" i="47"/>
  <c r="DA19" i="47"/>
  <c r="CY19" i="47"/>
  <c r="CW19" i="47"/>
  <c r="CU19" i="47"/>
  <c r="CS19" i="47"/>
  <c r="CQ19" i="47"/>
  <c r="CO19" i="47"/>
  <c r="CM19" i="47"/>
  <c r="CK19" i="47"/>
  <c r="CI19" i="47"/>
  <c r="CG19" i="47"/>
  <c r="CE19" i="47"/>
  <c r="CC19" i="47"/>
  <c r="CA19" i="47"/>
  <c r="BY19" i="47"/>
  <c r="BW19" i="47"/>
  <c r="BU19" i="47"/>
  <c r="BS19" i="47"/>
  <c r="BQ19" i="47"/>
  <c r="BO19" i="47"/>
  <c r="BM19" i="47"/>
  <c r="BK19" i="47"/>
  <c r="BI19" i="47"/>
  <c r="BG19" i="47"/>
  <c r="BE19" i="47"/>
  <c r="BC19" i="47"/>
  <c r="AZ19" i="47"/>
  <c r="BA19" i="47" s="1"/>
  <c r="AY19" i="47"/>
  <c r="AW19" i="47"/>
  <c r="AU19" i="47"/>
  <c r="AS19" i="47"/>
  <c r="AQ19" i="47"/>
  <c r="AO19" i="47"/>
  <c r="AM19" i="47"/>
  <c r="AK19" i="47"/>
  <c r="AI19" i="47"/>
  <c r="AG19" i="47"/>
  <c r="AE19" i="47"/>
  <c r="AC19" i="47"/>
  <c r="AA19" i="47"/>
  <c r="Y19" i="47"/>
  <c r="W19" i="47"/>
  <c r="U19" i="47"/>
  <c r="S19" i="47"/>
  <c r="Q19" i="47"/>
  <c r="O19" i="47"/>
  <c r="M19" i="47"/>
  <c r="K19" i="47"/>
  <c r="I19" i="47"/>
  <c r="G19" i="47"/>
  <c r="E19" i="47"/>
  <c r="DG18" i="47"/>
  <c r="DE18" i="47"/>
  <c r="DC18" i="47"/>
  <c r="DA18" i="47"/>
  <c r="CY18" i="47"/>
  <c r="CW18" i="47"/>
  <c r="CU18" i="47"/>
  <c r="CS18" i="47"/>
  <c r="CQ18" i="47"/>
  <c r="CO18" i="47"/>
  <c r="CM18" i="47"/>
  <c r="CK18" i="47"/>
  <c r="CI18" i="47"/>
  <c r="CG18" i="47"/>
  <c r="CE18" i="47"/>
  <c r="CC18" i="47"/>
  <c r="CA18" i="47"/>
  <c r="BY18" i="47"/>
  <c r="BW18" i="47"/>
  <c r="BU18" i="47"/>
  <c r="BS18" i="47"/>
  <c r="BQ18" i="47"/>
  <c r="BO18" i="47"/>
  <c r="BM18" i="47"/>
  <c r="BK18" i="47"/>
  <c r="BI18" i="47"/>
  <c r="BG18" i="47"/>
  <c r="BE18" i="47"/>
  <c r="BC18" i="47"/>
  <c r="AZ18" i="47"/>
  <c r="BA18" i="47" s="1"/>
  <c r="AY18" i="47"/>
  <c r="AW18" i="47"/>
  <c r="AU18" i="47"/>
  <c r="AS18" i="47"/>
  <c r="AQ18" i="47"/>
  <c r="AO18" i="47"/>
  <c r="AM18" i="47"/>
  <c r="AK18" i="47"/>
  <c r="AI18" i="47"/>
  <c r="AG18" i="47"/>
  <c r="AE18" i="47"/>
  <c r="AC18" i="47"/>
  <c r="AA18" i="47"/>
  <c r="Y18" i="47"/>
  <c r="W18" i="47"/>
  <c r="U18" i="47"/>
  <c r="S18" i="47"/>
  <c r="Q18" i="47"/>
  <c r="O18" i="47"/>
  <c r="M18" i="47"/>
  <c r="K18" i="47"/>
  <c r="I18" i="47"/>
  <c r="G18" i="47"/>
  <c r="E18" i="47"/>
  <c r="DG17" i="47"/>
  <c r="DE17" i="47"/>
  <c r="DC17" i="47"/>
  <c r="DA17" i="47"/>
  <c r="CY17" i="47"/>
  <c r="CW17" i="47"/>
  <c r="CU17" i="47"/>
  <c r="CS17" i="47"/>
  <c r="CQ17" i="47"/>
  <c r="CO17" i="47"/>
  <c r="CM17" i="47"/>
  <c r="CK17" i="47"/>
  <c r="CI17" i="47"/>
  <c r="CG17" i="47"/>
  <c r="CE17" i="47"/>
  <c r="CC17" i="47"/>
  <c r="CA17" i="47"/>
  <c r="BY17" i="47"/>
  <c r="BW17" i="47"/>
  <c r="BU17" i="47"/>
  <c r="BS17" i="47"/>
  <c r="BQ17" i="47"/>
  <c r="BO17" i="47"/>
  <c r="BM17" i="47"/>
  <c r="BK17" i="47"/>
  <c r="BI17" i="47"/>
  <c r="BG17" i="47"/>
  <c r="BE17" i="47"/>
  <c r="BC17" i="47"/>
  <c r="AZ17" i="47"/>
  <c r="BA17" i="47" s="1"/>
  <c r="AY17" i="47"/>
  <c r="AW17" i="47"/>
  <c r="AU17" i="47"/>
  <c r="AS17" i="47"/>
  <c r="AQ17" i="47"/>
  <c r="AO17" i="47"/>
  <c r="AM17" i="47"/>
  <c r="AK17" i="47"/>
  <c r="AI17" i="47"/>
  <c r="AG17" i="47"/>
  <c r="AE17" i="47"/>
  <c r="AC17" i="47"/>
  <c r="AA17" i="47"/>
  <c r="Y17" i="47"/>
  <c r="W17" i="47"/>
  <c r="U17" i="47"/>
  <c r="S17" i="47"/>
  <c r="Q17" i="47"/>
  <c r="O17" i="47"/>
  <c r="M17" i="47"/>
  <c r="K17" i="47"/>
  <c r="I17" i="47"/>
  <c r="G17" i="47"/>
  <c r="E17" i="47"/>
  <c r="DG16" i="47"/>
  <c r="DE16" i="47"/>
  <c r="DC16" i="47"/>
  <c r="DA16" i="47"/>
  <c r="CY16" i="47"/>
  <c r="CW16" i="47"/>
  <c r="CU16" i="47"/>
  <c r="CS16" i="47"/>
  <c r="CQ16" i="47"/>
  <c r="CO16" i="47"/>
  <c r="CM16" i="47"/>
  <c r="CK16" i="47"/>
  <c r="CI16" i="47"/>
  <c r="CG16" i="47"/>
  <c r="CE16" i="47"/>
  <c r="CC16" i="47"/>
  <c r="CA16" i="47"/>
  <c r="BY16" i="47"/>
  <c r="BW16" i="47"/>
  <c r="BU16" i="47"/>
  <c r="BS16" i="47"/>
  <c r="BQ16" i="47"/>
  <c r="BO16" i="47"/>
  <c r="BM16" i="47"/>
  <c r="BK16" i="47"/>
  <c r="BI16" i="47"/>
  <c r="BG16" i="47"/>
  <c r="BE16" i="47"/>
  <c r="BC16" i="47"/>
  <c r="AZ16" i="47"/>
  <c r="BA16" i="47" s="1"/>
  <c r="AY16" i="47"/>
  <c r="AW16" i="47"/>
  <c r="AU16" i="47"/>
  <c r="AS16" i="47"/>
  <c r="AQ16" i="47"/>
  <c r="AO16" i="47"/>
  <c r="AM16" i="47"/>
  <c r="AK16" i="47"/>
  <c r="AI16" i="47"/>
  <c r="AG16" i="47"/>
  <c r="AE16" i="47"/>
  <c r="AC16" i="47"/>
  <c r="AA16" i="47"/>
  <c r="Y16" i="47"/>
  <c r="W16" i="47"/>
  <c r="U16" i="47"/>
  <c r="S16" i="47"/>
  <c r="P16" i="47"/>
  <c r="Q16" i="47" s="1"/>
  <c r="O16" i="47"/>
  <c r="M16" i="47"/>
  <c r="K16" i="47"/>
  <c r="I16" i="47"/>
  <c r="G16" i="47"/>
  <c r="E16" i="47"/>
  <c r="DG15" i="47"/>
  <c r="DE15" i="47"/>
  <c r="DC15" i="47"/>
  <c r="DA15" i="47"/>
  <c r="CY15" i="47"/>
  <c r="CW15" i="47"/>
  <c r="CU15" i="47"/>
  <c r="CS15" i="47"/>
  <c r="CQ15" i="47"/>
  <c r="CO15" i="47"/>
  <c r="CM15" i="47"/>
  <c r="CK15" i="47"/>
  <c r="CI15" i="47"/>
  <c r="CG15" i="47"/>
  <c r="CE15" i="47"/>
  <c r="CC15" i="47"/>
  <c r="CA15" i="47"/>
  <c r="BY15" i="47"/>
  <c r="BW15" i="47"/>
  <c r="BU15" i="47"/>
  <c r="BS15" i="47"/>
  <c r="BQ15" i="47"/>
  <c r="BO15" i="47"/>
  <c r="BM15" i="47"/>
  <c r="BK15" i="47"/>
  <c r="BI15" i="47"/>
  <c r="BG15" i="47"/>
  <c r="BE15" i="47"/>
  <c r="BC15" i="47"/>
  <c r="AZ15" i="47"/>
  <c r="BA15" i="47" s="1"/>
  <c r="AY15" i="47"/>
  <c r="AW15" i="47"/>
  <c r="AU15" i="47"/>
  <c r="AS15" i="47"/>
  <c r="AQ15" i="47"/>
  <c r="AO15" i="47"/>
  <c r="AM15" i="47"/>
  <c r="AK15" i="47"/>
  <c r="AI15" i="47"/>
  <c r="AG15" i="47"/>
  <c r="AE15" i="47"/>
  <c r="AC15" i="47"/>
  <c r="AA15" i="47"/>
  <c r="Y15" i="47"/>
  <c r="W15" i="47"/>
  <c r="U15" i="47"/>
  <c r="S15" i="47"/>
  <c r="Q15" i="47"/>
  <c r="O15" i="47"/>
  <c r="M15" i="47"/>
  <c r="K15" i="47"/>
  <c r="I15" i="47"/>
  <c r="G15" i="47"/>
  <c r="E15" i="47"/>
  <c r="DG14" i="47"/>
  <c r="DE14" i="47"/>
  <c r="DB14" i="47"/>
  <c r="DC14" i="47" s="1"/>
  <c r="DA14" i="47"/>
  <c r="CY14" i="47"/>
  <c r="CW14" i="47"/>
  <c r="CU14" i="47"/>
  <c r="CS14" i="47"/>
  <c r="CQ14" i="47"/>
  <c r="CO14" i="47"/>
  <c r="CM14" i="47"/>
  <c r="CK14" i="47"/>
  <c r="CI14" i="47"/>
  <c r="CG14" i="47"/>
  <c r="CE14" i="47"/>
  <c r="CC14" i="47"/>
  <c r="CA14" i="47"/>
  <c r="BY14" i="47"/>
  <c r="BW14" i="47"/>
  <c r="BU14" i="47"/>
  <c r="BS14" i="47"/>
  <c r="BQ14" i="47"/>
  <c r="BO14" i="47"/>
  <c r="BM14" i="47"/>
  <c r="BK14" i="47"/>
  <c r="BI14" i="47"/>
  <c r="BG14" i="47"/>
  <c r="BE14" i="47"/>
  <c r="BC14" i="47"/>
  <c r="AY14" i="47"/>
  <c r="AW14" i="47"/>
  <c r="AU14" i="47"/>
  <c r="AS14" i="47"/>
  <c r="AQ14" i="47"/>
  <c r="AO14" i="47"/>
  <c r="AM14" i="47"/>
  <c r="AK14" i="47"/>
  <c r="AI14" i="47"/>
  <c r="AG14" i="47"/>
  <c r="AE14" i="47"/>
  <c r="AC14" i="47"/>
  <c r="AA14" i="47"/>
  <c r="Y14" i="47"/>
  <c r="W14" i="47"/>
  <c r="U14" i="47"/>
  <c r="R14" i="47"/>
  <c r="S14" i="47" s="1"/>
  <c r="Q14" i="47"/>
  <c r="O14" i="47"/>
  <c r="M14" i="47"/>
  <c r="K14" i="47"/>
  <c r="I14" i="47"/>
  <c r="G14" i="47"/>
  <c r="E14" i="47"/>
  <c r="DG13" i="47"/>
  <c r="DE13" i="47"/>
  <c r="DC13" i="47"/>
  <c r="DA13" i="47"/>
  <c r="CY13" i="47"/>
  <c r="CW13" i="47"/>
  <c r="CU13" i="47"/>
  <c r="CS13" i="47"/>
  <c r="CQ13" i="47"/>
  <c r="CO13" i="47"/>
  <c r="CM13" i="47"/>
  <c r="CK13" i="47"/>
  <c r="CI13" i="47"/>
  <c r="CG13" i="47"/>
  <c r="CE13" i="47"/>
  <c r="CC13" i="47"/>
  <c r="CA13" i="47"/>
  <c r="BY13" i="47"/>
  <c r="BW13" i="47"/>
  <c r="BU13" i="47"/>
  <c r="BS13" i="47"/>
  <c r="BQ13" i="47"/>
  <c r="BO13" i="47"/>
  <c r="BM13" i="47"/>
  <c r="BK13" i="47"/>
  <c r="BI13" i="47"/>
  <c r="BG13" i="47"/>
  <c r="BE13" i="47"/>
  <c r="BC13" i="47"/>
  <c r="AZ13" i="47"/>
  <c r="BA13" i="47" s="1"/>
  <c r="AY13" i="47"/>
  <c r="AW13" i="47"/>
  <c r="AU13" i="47"/>
  <c r="AS13" i="47"/>
  <c r="AQ13" i="47"/>
  <c r="AO13" i="47"/>
  <c r="AM13" i="47"/>
  <c r="AK13" i="47"/>
  <c r="AI13" i="47"/>
  <c r="AG13" i="47"/>
  <c r="AE13" i="47"/>
  <c r="AC13" i="47"/>
  <c r="AA13" i="47"/>
  <c r="Y13" i="47"/>
  <c r="W13" i="47"/>
  <c r="U13" i="47"/>
  <c r="S13" i="47"/>
  <c r="P13" i="47"/>
  <c r="Q13" i="47" s="1"/>
  <c r="O13" i="47"/>
  <c r="M13" i="47"/>
  <c r="K13" i="47"/>
  <c r="I13" i="47"/>
  <c r="G13" i="47"/>
  <c r="E13" i="47"/>
  <c r="DG12" i="47"/>
  <c r="DE12" i="47"/>
  <c r="DC12" i="47"/>
  <c r="DA12" i="47"/>
  <c r="CY12" i="47"/>
  <c r="CW12" i="47"/>
  <c r="CU12" i="47"/>
  <c r="CS12" i="47"/>
  <c r="CQ12" i="47"/>
  <c r="CO12" i="47"/>
  <c r="CM12" i="47"/>
  <c r="CK12" i="47"/>
  <c r="CI12" i="47"/>
  <c r="CG12" i="47"/>
  <c r="CE12" i="47"/>
  <c r="CC12" i="47"/>
  <c r="CA12" i="47"/>
  <c r="BY12" i="47"/>
  <c r="BW12" i="47"/>
  <c r="BU12" i="47"/>
  <c r="BS12" i="47"/>
  <c r="BQ12" i="47"/>
  <c r="BO12" i="47"/>
  <c r="BM12" i="47"/>
  <c r="BK12" i="47"/>
  <c r="BI12" i="47"/>
  <c r="BG12" i="47"/>
  <c r="BE12" i="47"/>
  <c r="BC12" i="47"/>
  <c r="AZ12" i="47"/>
  <c r="BA12" i="47" s="1"/>
  <c r="AY12" i="47"/>
  <c r="AW12" i="47"/>
  <c r="AU12" i="47"/>
  <c r="AS12" i="47"/>
  <c r="AQ12" i="47"/>
  <c r="AO12" i="47"/>
  <c r="AM12" i="47"/>
  <c r="AK12" i="47"/>
  <c r="AI12" i="47"/>
  <c r="AG12" i="47"/>
  <c r="AE12" i="47"/>
  <c r="AC12" i="47"/>
  <c r="AA12" i="47"/>
  <c r="Y12" i="47"/>
  <c r="W12" i="47"/>
  <c r="U12" i="47"/>
  <c r="S12" i="47"/>
  <c r="Q12" i="47"/>
  <c r="O12" i="47"/>
  <c r="M12" i="47"/>
  <c r="K12" i="47"/>
  <c r="I12" i="47"/>
  <c r="G12" i="47"/>
  <c r="E12" i="47"/>
  <c r="DG11" i="47"/>
  <c r="DE11" i="47"/>
  <c r="DC11" i="47"/>
  <c r="DA11" i="47"/>
  <c r="CY11" i="47"/>
  <c r="CW11" i="47"/>
  <c r="CU11" i="47"/>
  <c r="CS11" i="47"/>
  <c r="CQ11" i="47"/>
  <c r="CO11" i="47"/>
  <c r="CM11" i="47"/>
  <c r="CK11" i="47"/>
  <c r="CI11" i="47"/>
  <c r="CG11" i="47"/>
  <c r="CE11" i="47"/>
  <c r="CC11" i="47"/>
  <c r="CA11" i="47"/>
  <c r="BY11" i="47"/>
  <c r="BW11" i="47"/>
  <c r="BU11" i="47"/>
  <c r="BS11" i="47"/>
  <c r="BQ11" i="47"/>
  <c r="BO11" i="47"/>
  <c r="BM11" i="47"/>
  <c r="BK11" i="47"/>
  <c r="BI11" i="47"/>
  <c r="BG11" i="47"/>
  <c r="BE11" i="47"/>
  <c r="BC11" i="47"/>
  <c r="BA11" i="47"/>
  <c r="AZ11" i="47"/>
  <c r="AY11" i="47"/>
  <c r="AW11" i="47"/>
  <c r="AU11" i="47"/>
  <c r="AS11" i="47"/>
  <c r="AQ11" i="47"/>
  <c r="AO11" i="47"/>
  <c r="AM11" i="47"/>
  <c r="AK11" i="47"/>
  <c r="AI11" i="47"/>
  <c r="AG11" i="47"/>
  <c r="AE11" i="47"/>
  <c r="AC11" i="47"/>
  <c r="AA11" i="47"/>
  <c r="Y11" i="47"/>
  <c r="W11" i="47"/>
  <c r="U11" i="47"/>
  <c r="S11" i="47"/>
  <c r="Q11" i="47"/>
  <c r="O11" i="47"/>
  <c r="M11" i="47"/>
  <c r="K11" i="47"/>
  <c r="I11" i="47"/>
  <c r="G11" i="47"/>
  <c r="E11" i="47"/>
  <c r="DG10" i="47"/>
  <c r="DE10" i="47"/>
  <c r="DC10" i="47"/>
  <c r="DA10" i="47"/>
  <c r="CY10" i="47"/>
  <c r="CW10" i="47"/>
  <c r="CU10" i="47"/>
  <c r="CS10" i="47"/>
  <c r="CQ10" i="47"/>
  <c r="CO10" i="47"/>
  <c r="CM10" i="47"/>
  <c r="CK10" i="47"/>
  <c r="CI10" i="47"/>
  <c r="CG10" i="47"/>
  <c r="CE10" i="47"/>
  <c r="CC10" i="47"/>
  <c r="CA10" i="47"/>
  <c r="BY10" i="47"/>
  <c r="BW10" i="47"/>
  <c r="BU10" i="47"/>
  <c r="BS10" i="47"/>
  <c r="BQ10" i="47"/>
  <c r="BO10" i="47"/>
  <c r="BM10" i="47"/>
  <c r="BK10" i="47"/>
  <c r="BI10" i="47"/>
  <c r="BG10" i="47"/>
  <c r="BE10" i="47"/>
  <c r="BC10" i="47"/>
  <c r="AZ10" i="47"/>
  <c r="BA10" i="47" s="1"/>
  <c r="AY10" i="47"/>
  <c r="AW10" i="47"/>
  <c r="AU10" i="47"/>
  <c r="AS10" i="47"/>
  <c r="AQ10" i="47"/>
  <c r="AO10" i="47"/>
  <c r="AM10" i="47"/>
  <c r="AK10" i="47"/>
  <c r="AI10" i="47"/>
  <c r="AG10" i="47"/>
  <c r="AE10" i="47"/>
  <c r="AC10" i="47"/>
  <c r="AA10" i="47"/>
  <c r="Y10" i="47"/>
  <c r="W10" i="47"/>
  <c r="U10" i="47"/>
  <c r="S10" i="47"/>
  <c r="P10" i="47"/>
  <c r="Q10" i="47" s="1"/>
  <c r="O10" i="47"/>
  <c r="M10" i="47"/>
  <c r="K10" i="47"/>
  <c r="I10" i="47"/>
  <c r="G10" i="47"/>
  <c r="E10" i="47"/>
  <c r="DG9" i="47"/>
  <c r="DE9" i="47"/>
  <c r="DC9" i="47"/>
  <c r="DA9" i="47"/>
  <c r="CY9" i="47"/>
  <c r="CW9" i="47"/>
  <c r="CU9" i="47"/>
  <c r="CS9" i="47"/>
  <c r="CQ9" i="47"/>
  <c r="CO9" i="47"/>
  <c r="CM9" i="47"/>
  <c r="CK9" i="47"/>
  <c r="CI9" i="47"/>
  <c r="CG9" i="47"/>
  <c r="CE9" i="47"/>
  <c r="CC9" i="47"/>
  <c r="CA9" i="47"/>
  <c r="BY9" i="47"/>
  <c r="BW9" i="47"/>
  <c r="BU9" i="47"/>
  <c r="BS9" i="47"/>
  <c r="BQ9" i="47"/>
  <c r="BO9" i="47"/>
  <c r="BM9" i="47"/>
  <c r="BK9" i="47"/>
  <c r="BI9" i="47"/>
  <c r="BG9" i="47"/>
  <c r="BE9" i="47"/>
  <c r="BC9" i="47"/>
  <c r="AZ9" i="47"/>
  <c r="BA9" i="47" s="1"/>
  <c r="AY9" i="47"/>
  <c r="AW9" i="47"/>
  <c r="AU9" i="47"/>
  <c r="AS9" i="47"/>
  <c r="AQ9" i="47"/>
  <c r="AO9" i="47"/>
  <c r="AM9" i="47"/>
  <c r="AK9" i="47"/>
  <c r="AI9" i="47"/>
  <c r="AG9" i="47"/>
  <c r="AE9" i="47"/>
  <c r="AC9" i="47"/>
  <c r="AA9" i="47"/>
  <c r="Y9" i="47"/>
  <c r="W9" i="47"/>
  <c r="U9" i="47"/>
  <c r="S9" i="47"/>
  <c r="Q9" i="47"/>
  <c r="O9" i="47"/>
  <c r="M9" i="47"/>
  <c r="K9" i="47"/>
  <c r="I9" i="47"/>
  <c r="G9" i="47"/>
  <c r="E9" i="47"/>
  <c r="DG8" i="47"/>
  <c r="DE8" i="47"/>
  <c r="DC8" i="47"/>
  <c r="DA8" i="47"/>
  <c r="CY8" i="47"/>
  <c r="CW8" i="47"/>
  <c r="CU8" i="47"/>
  <c r="CS8" i="47"/>
  <c r="CQ8" i="47"/>
  <c r="CO8" i="47"/>
  <c r="CM8" i="47"/>
  <c r="CK8" i="47"/>
  <c r="CI8" i="47"/>
  <c r="CG8" i="47"/>
  <c r="CE8" i="47"/>
  <c r="CC8" i="47"/>
  <c r="CA8" i="47"/>
  <c r="BY8" i="47"/>
  <c r="BW8" i="47"/>
  <c r="BU8" i="47"/>
  <c r="BS8" i="47"/>
  <c r="BQ8" i="47"/>
  <c r="BO8" i="47"/>
  <c r="BM8" i="47"/>
  <c r="BK8" i="47"/>
  <c r="BI8" i="47"/>
  <c r="BG8" i="47"/>
  <c r="BE8" i="47"/>
  <c r="BC8" i="47"/>
  <c r="BA8" i="47"/>
  <c r="AZ8" i="47"/>
  <c r="AY8" i="47"/>
  <c r="AW8" i="47"/>
  <c r="AU8" i="47"/>
  <c r="AS8" i="47"/>
  <c r="AQ8" i="47"/>
  <c r="AO8" i="47"/>
  <c r="AM8" i="47"/>
  <c r="AK8" i="47"/>
  <c r="AI8" i="47"/>
  <c r="AG8" i="47"/>
  <c r="AE8" i="47"/>
  <c r="AC8" i="47"/>
  <c r="AA8" i="47"/>
  <c r="Y8" i="47"/>
  <c r="W8" i="47"/>
  <c r="U8" i="47"/>
  <c r="S8" i="47"/>
  <c r="Q8" i="47"/>
  <c r="O8" i="47"/>
  <c r="M8" i="47"/>
  <c r="K8" i="47"/>
  <c r="I8" i="47"/>
  <c r="G8" i="47"/>
  <c r="E8" i="47"/>
  <c r="DG7" i="47"/>
  <c r="DE7" i="47"/>
  <c r="DC7" i="47"/>
  <c r="DA7" i="47"/>
  <c r="CY7" i="47"/>
  <c r="CW7" i="47"/>
  <c r="CU7" i="47"/>
  <c r="CS7" i="47"/>
  <c r="CQ7" i="47"/>
  <c r="CO7" i="47"/>
  <c r="CM7" i="47"/>
  <c r="CK7" i="47"/>
  <c r="CI7" i="47"/>
  <c r="CG7" i="47"/>
  <c r="CE7" i="47"/>
  <c r="CC7" i="47"/>
  <c r="CA7" i="47"/>
  <c r="BY7" i="47"/>
  <c r="BW7" i="47"/>
  <c r="BU7" i="47"/>
  <c r="BS7" i="47"/>
  <c r="BQ7" i="47"/>
  <c r="BO7" i="47"/>
  <c r="BM7" i="47"/>
  <c r="BK7" i="47"/>
  <c r="BI7" i="47"/>
  <c r="BG7" i="47"/>
  <c r="BE7" i="47"/>
  <c r="BC7" i="47"/>
  <c r="AZ7" i="47"/>
  <c r="BA7" i="47" s="1"/>
  <c r="AY7" i="47"/>
  <c r="AW7" i="47"/>
  <c r="AU7" i="47"/>
  <c r="AS7" i="47"/>
  <c r="AQ7" i="47"/>
  <c r="AO7" i="47"/>
  <c r="AM7" i="47"/>
  <c r="AK7" i="47"/>
  <c r="AI7" i="47"/>
  <c r="AG7" i="47"/>
  <c r="AE7" i="47"/>
  <c r="AC7" i="47"/>
  <c r="AA7" i="47"/>
  <c r="Y7" i="47"/>
  <c r="W7" i="47"/>
  <c r="U7" i="47"/>
  <c r="S7" i="47"/>
  <c r="Q7" i="47"/>
  <c r="P7" i="47"/>
  <c r="O7" i="47"/>
  <c r="M7" i="47"/>
  <c r="K7" i="47"/>
  <c r="I7" i="47"/>
  <c r="G7" i="47"/>
  <c r="E7" i="47"/>
  <c r="DH7" i="47" s="1"/>
  <c r="DG6" i="47"/>
  <c r="DE6" i="47"/>
  <c r="DC6" i="47"/>
  <c r="DA6" i="47"/>
  <c r="CY6" i="47"/>
  <c r="CW6" i="47"/>
  <c r="CU6" i="47"/>
  <c r="CS6" i="47"/>
  <c r="CQ6" i="47"/>
  <c r="CO6" i="47"/>
  <c r="CM6" i="47"/>
  <c r="CK6" i="47"/>
  <c r="CI6" i="47"/>
  <c r="CG6" i="47"/>
  <c r="CE6" i="47"/>
  <c r="CC6" i="47"/>
  <c r="CA6" i="47"/>
  <c r="BY6" i="47"/>
  <c r="BW6" i="47"/>
  <c r="BU6" i="47"/>
  <c r="BS6" i="47"/>
  <c r="BQ6" i="47"/>
  <c r="BO6" i="47"/>
  <c r="BM6" i="47"/>
  <c r="BK6" i="47"/>
  <c r="BI6" i="47"/>
  <c r="BG6" i="47"/>
  <c r="BE6" i="47"/>
  <c r="BC6" i="47"/>
  <c r="AZ6" i="47"/>
  <c r="BA6" i="47" s="1"/>
  <c r="AY6" i="47"/>
  <c r="AW6" i="47"/>
  <c r="AU6" i="47"/>
  <c r="AS6" i="47"/>
  <c r="AQ6" i="47"/>
  <c r="AO6" i="47"/>
  <c r="AM6" i="47"/>
  <c r="AK6" i="47"/>
  <c r="AI6" i="47"/>
  <c r="AG6" i="47"/>
  <c r="AE6" i="47"/>
  <c r="AC6" i="47"/>
  <c r="AA6" i="47"/>
  <c r="Y6" i="47"/>
  <c r="W6" i="47"/>
  <c r="U6" i="47"/>
  <c r="S6" i="47"/>
  <c r="P6" i="47"/>
  <c r="Q6" i="47" s="1"/>
  <c r="O6" i="47"/>
  <c r="M6" i="47"/>
  <c r="K6" i="47"/>
  <c r="I6" i="47"/>
  <c r="G6" i="47"/>
  <c r="E6" i="47"/>
  <c r="DG5" i="47"/>
  <c r="DE5" i="47"/>
  <c r="DC5" i="47"/>
  <c r="DA5" i="47"/>
  <c r="CY5" i="47"/>
  <c r="CW5" i="47"/>
  <c r="CU5" i="47"/>
  <c r="CS5" i="47"/>
  <c r="CQ5" i="47"/>
  <c r="CO5" i="47"/>
  <c r="CM5" i="47"/>
  <c r="CK5" i="47"/>
  <c r="CI5" i="47"/>
  <c r="CG5" i="47"/>
  <c r="CE5" i="47"/>
  <c r="CC5" i="47"/>
  <c r="CA5" i="47"/>
  <c r="BY5" i="47"/>
  <c r="BW5" i="47"/>
  <c r="BU5" i="47"/>
  <c r="BS5" i="47"/>
  <c r="BQ5" i="47"/>
  <c r="BO5" i="47"/>
  <c r="BM5" i="47"/>
  <c r="BK5" i="47"/>
  <c r="BI5" i="47"/>
  <c r="BG5" i="47"/>
  <c r="BE5" i="47"/>
  <c r="BC5" i="47"/>
  <c r="AZ5" i="47"/>
  <c r="BA5" i="47" s="1"/>
  <c r="AY5" i="47"/>
  <c r="AW5" i="47"/>
  <c r="AU5" i="47"/>
  <c r="AS5" i="47"/>
  <c r="AQ5" i="47"/>
  <c r="AO5" i="47"/>
  <c r="AM5" i="47"/>
  <c r="AK5" i="47"/>
  <c r="AI5" i="47"/>
  <c r="AG5" i="47"/>
  <c r="AE5" i="47"/>
  <c r="AC5" i="47"/>
  <c r="AA5" i="47"/>
  <c r="Y5" i="47"/>
  <c r="W5" i="47"/>
  <c r="U5" i="47"/>
  <c r="S5" i="47"/>
  <c r="P5" i="47"/>
  <c r="Q5" i="47" s="1"/>
  <c r="O5" i="47"/>
  <c r="M5" i="47"/>
  <c r="K5" i="47"/>
  <c r="I5" i="47"/>
  <c r="G5" i="47"/>
  <c r="E5" i="47"/>
  <c r="DG4" i="47"/>
  <c r="DE4" i="47"/>
  <c r="DC4" i="47"/>
  <c r="DA4" i="47"/>
  <c r="CY4" i="47"/>
  <c r="CW4" i="47"/>
  <c r="CU4" i="47"/>
  <c r="CS4" i="47"/>
  <c r="CQ4" i="47"/>
  <c r="CO4" i="47"/>
  <c r="CM4" i="47"/>
  <c r="CK4" i="47"/>
  <c r="CI4" i="47"/>
  <c r="CG4" i="47"/>
  <c r="CE4" i="47"/>
  <c r="CC4" i="47"/>
  <c r="CA4" i="47"/>
  <c r="BY4" i="47"/>
  <c r="BW4" i="47"/>
  <c r="BU4" i="47"/>
  <c r="BS4" i="47"/>
  <c r="BQ4" i="47"/>
  <c r="BO4" i="47"/>
  <c r="BM4" i="47"/>
  <c r="BK4" i="47"/>
  <c r="BI4" i="47"/>
  <c r="BG4" i="47"/>
  <c r="BE4" i="47"/>
  <c r="BC4" i="47"/>
  <c r="AZ4" i="47"/>
  <c r="BA4" i="47" s="1"/>
  <c r="AY4" i="47"/>
  <c r="AW4" i="47"/>
  <c r="AU4" i="47"/>
  <c r="AS4" i="47"/>
  <c r="AQ4" i="47"/>
  <c r="AO4" i="47"/>
  <c r="AM4" i="47"/>
  <c r="AK4" i="47"/>
  <c r="AI4" i="47"/>
  <c r="AG4" i="47"/>
  <c r="AE4" i="47"/>
  <c r="AC4" i="47"/>
  <c r="AA4" i="47"/>
  <c r="Y4" i="47"/>
  <c r="W4" i="47"/>
  <c r="U4" i="47"/>
  <c r="S4" i="47"/>
  <c r="Q4" i="47"/>
  <c r="O4" i="47"/>
  <c r="M4" i="47"/>
  <c r="K4" i="47"/>
  <c r="I4" i="47"/>
  <c r="G4" i="47"/>
  <c r="E4" i="47"/>
  <c r="DG21" i="45"/>
  <c r="DE21" i="45"/>
  <c r="DC21" i="45"/>
  <c r="DA21" i="45"/>
  <c r="CY21" i="45"/>
  <c r="CW21" i="45"/>
  <c r="CU21" i="45"/>
  <c r="CS21" i="45"/>
  <c r="CQ21" i="45"/>
  <c r="CO21" i="45"/>
  <c r="CM21" i="45"/>
  <c r="CK21" i="45"/>
  <c r="CI21" i="45"/>
  <c r="CG21" i="45"/>
  <c r="CE21" i="45"/>
  <c r="CC21" i="45"/>
  <c r="CA21" i="45"/>
  <c r="BY21" i="45"/>
  <c r="BW21" i="45"/>
  <c r="BU21" i="45"/>
  <c r="BS21" i="45"/>
  <c r="BQ21" i="45"/>
  <c r="BO21" i="45"/>
  <c r="BM21" i="45"/>
  <c r="BK21" i="45"/>
  <c r="BI21" i="45"/>
  <c r="BG21" i="45"/>
  <c r="BE21" i="45"/>
  <c r="BC21" i="45"/>
  <c r="AZ21" i="45"/>
  <c r="BA21" i="45" s="1"/>
  <c r="AY21" i="45"/>
  <c r="AW21" i="45"/>
  <c r="AU21" i="45"/>
  <c r="AS21" i="45"/>
  <c r="AQ21" i="45"/>
  <c r="AO21" i="45"/>
  <c r="AM21" i="45"/>
  <c r="AK21" i="45"/>
  <c r="AI21" i="45"/>
  <c r="AG21" i="45"/>
  <c r="AE21" i="45"/>
  <c r="AC21" i="45"/>
  <c r="AA21" i="45"/>
  <c r="Y21" i="45"/>
  <c r="W21" i="45"/>
  <c r="U21" i="45"/>
  <c r="S21" i="45"/>
  <c r="P21" i="45"/>
  <c r="Q21" i="45" s="1"/>
  <c r="O21" i="45"/>
  <c r="M21" i="45"/>
  <c r="K21" i="45"/>
  <c r="I21" i="45"/>
  <c r="G21" i="45"/>
  <c r="E21" i="45"/>
  <c r="DG20" i="45"/>
  <c r="DE20" i="45"/>
  <c r="DC20" i="45"/>
  <c r="DA20" i="45"/>
  <c r="CY20" i="45"/>
  <c r="CW20" i="45"/>
  <c r="CU20" i="45"/>
  <c r="CS20" i="45"/>
  <c r="CQ20" i="45"/>
  <c r="CO20" i="45"/>
  <c r="CM20" i="45"/>
  <c r="CK20" i="45"/>
  <c r="CI20" i="45"/>
  <c r="CG20" i="45"/>
  <c r="CE20" i="45"/>
  <c r="CC20" i="45"/>
  <c r="CA20" i="45"/>
  <c r="BY20" i="45"/>
  <c r="BW20" i="45"/>
  <c r="BU20" i="45"/>
  <c r="BS20" i="45"/>
  <c r="BQ20" i="45"/>
  <c r="BO20" i="45"/>
  <c r="BM20" i="45"/>
  <c r="BK20" i="45"/>
  <c r="BI20" i="45"/>
  <c r="BG20" i="45"/>
  <c r="BE20" i="45"/>
  <c r="BC20" i="45"/>
  <c r="AZ20" i="45"/>
  <c r="BA20" i="45" s="1"/>
  <c r="AY20" i="45"/>
  <c r="AW20" i="45"/>
  <c r="AU20" i="45"/>
  <c r="AS20" i="45"/>
  <c r="AQ20" i="45"/>
  <c r="AO20" i="45"/>
  <c r="AM20" i="45"/>
  <c r="AK20" i="45"/>
  <c r="AI20" i="45"/>
  <c r="AG20" i="45"/>
  <c r="AE20" i="45"/>
  <c r="AC20" i="45"/>
  <c r="AA20" i="45"/>
  <c r="Y20" i="45"/>
  <c r="W20" i="45"/>
  <c r="U20" i="45"/>
  <c r="S20" i="45"/>
  <c r="P20" i="45"/>
  <c r="Q20" i="45" s="1"/>
  <c r="O20" i="45"/>
  <c r="M20" i="45"/>
  <c r="K20" i="45"/>
  <c r="I20" i="45"/>
  <c r="G20" i="45"/>
  <c r="E20" i="45"/>
  <c r="DG19" i="45"/>
  <c r="DE19" i="45"/>
  <c r="DC19" i="45"/>
  <c r="DA19" i="45"/>
  <c r="CY19" i="45"/>
  <c r="CW19" i="45"/>
  <c r="CU19" i="45"/>
  <c r="CS19" i="45"/>
  <c r="CQ19" i="45"/>
  <c r="CO19" i="45"/>
  <c r="CM19" i="45"/>
  <c r="CK19" i="45"/>
  <c r="CI19" i="45"/>
  <c r="CG19" i="45"/>
  <c r="CE19" i="45"/>
  <c r="CC19" i="45"/>
  <c r="CA19" i="45"/>
  <c r="BY19" i="45"/>
  <c r="BW19" i="45"/>
  <c r="BU19" i="45"/>
  <c r="BS19" i="45"/>
  <c r="BQ19" i="45"/>
  <c r="BO19" i="45"/>
  <c r="BM19" i="45"/>
  <c r="BK19" i="45"/>
  <c r="BI19" i="45"/>
  <c r="BG19" i="45"/>
  <c r="BE19" i="45"/>
  <c r="BC19" i="45"/>
  <c r="AZ19" i="45"/>
  <c r="BA19" i="45" s="1"/>
  <c r="AY19" i="45"/>
  <c r="AW19" i="45"/>
  <c r="AU19" i="45"/>
  <c r="AS19" i="45"/>
  <c r="AQ19" i="45"/>
  <c r="AO19" i="45"/>
  <c r="AM19" i="45"/>
  <c r="AK19" i="45"/>
  <c r="AI19" i="45"/>
  <c r="AG19" i="45"/>
  <c r="AE19" i="45"/>
  <c r="AC19" i="45"/>
  <c r="AA19" i="45"/>
  <c r="Y19" i="45"/>
  <c r="W19" i="45"/>
  <c r="U19" i="45"/>
  <c r="S19" i="45"/>
  <c r="P19" i="45"/>
  <c r="Q19" i="45" s="1"/>
  <c r="O19" i="45"/>
  <c r="M19" i="45"/>
  <c r="K19" i="45"/>
  <c r="I19" i="45"/>
  <c r="G19" i="45"/>
  <c r="E19" i="45"/>
  <c r="DG18" i="45"/>
  <c r="DE18" i="45"/>
  <c r="DC18" i="45"/>
  <c r="DA18" i="45"/>
  <c r="CY18" i="45"/>
  <c r="CW18" i="45"/>
  <c r="CU18" i="45"/>
  <c r="CS18" i="45"/>
  <c r="CQ18" i="45"/>
  <c r="CO18" i="45"/>
  <c r="CM18" i="45"/>
  <c r="CK18" i="45"/>
  <c r="CI18" i="45"/>
  <c r="CG18" i="45"/>
  <c r="CE18" i="45"/>
  <c r="CC18" i="45"/>
  <c r="CA18" i="45"/>
  <c r="BY18" i="45"/>
  <c r="BW18" i="45"/>
  <c r="BU18" i="45"/>
  <c r="BS18" i="45"/>
  <c r="BQ18" i="45"/>
  <c r="BO18" i="45"/>
  <c r="BM18" i="45"/>
  <c r="BK18" i="45"/>
  <c r="BI18" i="45"/>
  <c r="BG18" i="45"/>
  <c r="BE18" i="45"/>
  <c r="BC18" i="45"/>
  <c r="AZ18" i="45"/>
  <c r="BA18" i="45" s="1"/>
  <c r="AY18" i="45"/>
  <c r="AW18" i="45"/>
  <c r="AU18" i="45"/>
  <c r="AS18" i="45"/>
  <c r="AQ18" i="45"/>
  <c r="AO18" i="45"/>
  <c r="AM18" i="45"/>
  <c r="AK18" i="45"/>
  <c r="AI18" i="45"/>
  <c r="AG18" i="45"/>
  <c r="AE18" i="45"/>
  <c r="AC18" i="45"/>
  <c r="AA18" i="45"/>
  <c r="Y18" i="45"/>
  <c r="W18" i="45"/>
  <c r="U18" i="45"/>
  <c r="S18" i="45"/>
  <c r="P18" i="45"/>
  <c r="Q18" i="45" s="1"/>
  <c r="O18" i="45"/>
  <c r="M18" i="45"/>
  <c r="K18" i="45"/>
  <c r="I18" i="45"/>
  <c r="G18" i="45"/>
  <c r="E18" i="45"/>
  <c r="DG17" i="45"/>
  <c r="DD17" i="45"/>
  <c r="DE17" i="45" s="1"/>
  <c r="DC17" i="45"/>
  <c r="DA17" i="45"/>
  <c r="CY17" i="45"/>
  <c r="CW17" i="45"/>
  <c r="CU17" i="45"/>
  <c r="CS17" i="45"/>
  <c r="CQ17" i="45"/>
  <c r="CO17" i="45"/>
  <c r="CM17" i="45"/>
  <c r="CK17" i="45"/>
  <c r="CI17" i="45"/>
  <c r="CG17" i="45"/>
  <c r="CE17" i="45"/>
  <c r="CC17" i="45"/>
  <c r="CA17" i="45"/>
  <c r="BY17" i="45"/>
  <c r="BW17" i="45"/>
  <c r="BU17" i="45"/>
  <c r="BS17" i="45"/>
  <c r="BQ17" i="45"/>
  <c r="BN17" i="45"/>
  <c r="BO17" i="45" s="1"/>
  <c r="BM17" i="45"/>
  <c r="BK17" i="45"/>
  <c r="BI17" i="45"/>
  <c r="BG17" i="45"/>
  <c r="BE17" i="45"/>
  <c r="BC17" i="45"/>
  <c r="BA17" i="45"/>
  <c r="AY17" i="45"/>
  <c r="AW17" i="45"/>
  <c r="AU17" i="45"/>
  <c r="AS17" i="45"/>
  <c r="AQ17" i="45"/>
  <c r="AO17" i="45"/>
  <c r="AM17" i="45"/>
  <c r="AK17" i="45"/>
  <c r="AI17" i="45"/>
  <c r="AG17" i="45"/>
  <c r="AE17" i="45"/>
  <c r="AC17" i="45"/>
  <c r="AA17" i="45"/>
  <c r="Y17" i="45"/>
  <c r="W17" i="45"/>
  <c r="U17" i="45"/>
  <c r="S17" i="45"/>
  <c r="Q17" i="45"/>
  <c r="O17" i="45"/>
  <c r="L17" i="45"/>
  <c r="M17" i="45" s="1"/>
  <c r="J17" i="45"/>
  <c r="K17" i="45" s="1"/>
  <c r="I17" i="45"/>
  <c r="F17" i="45"/>
  <c r="G17" i="45" s="1"/>
  <c r="E17" i="45"/>
  <c r="DG16" i="45"/>
  <c r="DE16" i="45"/>
  <c r="DC16" i="45"/>
  <c r="DA16" i="45"/>
  <c r="CY16" i="45"/>
  <c r="CW16" i="45"/>
  <c r="CU16" i="45"/>
  <c r="CS16" i="45"/>
  <c r="CQ16" i="45"/>
  <c r="CO16" i="45"/>
  <c r="CM16" i="45"/>
  <c r="CK16" i="45"/>
  <c r="CI16" i="45"/>
  <c r="CG16" i="45"/>
  <c r="CE16" i="45"/>
  <c r="CC16" i="45"/>
  <c r="CA16" i="45"/>
  <c r="BY16" i="45"/>
  <c r="BW16" i="45"/>
  <c r="BU16" i="45"/>
  <c r="BS16" i="45"/>
  <c r="BQ16" i="45"/>
  <c r="BO16" i="45"/>
  <c r="BM16" i="45"/>
  <c r="BK16" i="45"/>
  <c r="BI16" i="45"/>
  <c r="BG16" i="45"/>
  <c r="BE16" i="45"/>
  <c r="BC16" i="45"/>
  <c r="AZ16" i="45"/>
  <c r="BA16" i="45" s="1"/>
  <c r="AY16" i="45"/>
  <c r="AW16" i="45"/>
  <c r="AU16" i="45"/>
  <c r="AS16" i="45"/>
  <c r="AQ16" i="45"/>
  <c r="AO16" i="45"/>
  <c r="AM16" i="45"/>
  <c r="AK16" i="45"/>
  <c r="AI16" i="45"/>
  <c r="AG16" i="45"/>
  <c r="AE16" i="45"/>
  <c r="AC16" i="45"/>
  <c r="AA16" i="45"/>
  <c r="Y16" i="45"/>
  <c r="W16" i="45"/>
  <c r="U16" i="45"/>
  <c r="S16" i="45"/>
  <c r="Q16" i="45"/>
  <c r="O16" i="45"/>
  <c r="M16" i="45"/>
  <c r="K16" i="45"/>
  <c r="I16" i="45"/>
  <c r="G16" i="45"/>
  <c r="E16" i="45"/>
  <c r="DG15" i="45"/>
  <c r="DE15" i="45"/>
  <c r="DC15" i="45"/>
  <c r="DA15" i="45"/>
  <c r="CY15" i="45"/>
  <c r="CW15" i="45"/>
  <c r="CU15" i="45"/>
  <c r="CS15" i="45"/>
  <c r="CQ15" i="45"/>
  <c r="CO15" i="45"/>
  <c r="CM15" i="45"/>
  <c r="CK15" i="45"/>
  <c r="CI15" i="45"/>
  <c r="CG15" i="45"/>
  <c r="CE15" i="45"/>
  <c r="CC15" i="45"/>
  <c r="CA15" i="45"/>
  <c r="BY15" i="45"/>
  <c r="BW15" i="45"/>
  <c r="BU15" i="45"/>
  <c r="BS15" i="45"/>
  <c r="BQ15" i="45"/>
  <c r="BO15" i="45"/>
  <c r="BM15" i="45"/>
  <c r="BK15" i="45"/>
  <c r="BI15" i="45"/>
  <c r="BG15" i="45"/>
  <c r="BE15" i="45"/>
  <c r="BC15" i="45"/>
  <c r="BA15" i="45"/>
  <c r="AZ15" i="45"/>
  <c r="AY15" i="45"/>
  <c r="AW15" i="45"/>
  <c r="AU15" i="45"/>
  <c r="AS15" i="45"/>
  <c r="AQ15" i="45"/>
  <c r="AO15" i="45"/>
  <c r="AM15" i="45"/>
  <c r="AK15" i="45"/>
  <c r="AI15" i="45"/>
  <c r="AG15" i="45"/>
  <c r="AE15" i="45"/>
  <c r="AC15" i="45"/>
  <c r="AA15" i="45"/>
  <c r="Y15" i="45"/>
  <c r="W15" i="45"/>
  <c r="U15" i="45"/>
  <c r="S15" i="45"/>
  <c r="Q15" i="45"/>
  <c r="O15" i="45"/>
  <c r="M15" i="45"/>
  <c r="K15" i="45"/>
  <c r="I15" i="45"/>
  <c r="G15" i="45"/>
  <c r="E15" i="45"/>
  <c r="DG14" i="45"/>
  <c r="DE14" i="45"/>
  <c r="DB14" i="45"/>
  <c r="DC14" i="45" s="1"/>
  <c r="DA14" i="45"/>
  <c r="CY14" i="45"/>
  <c r="CW14" i="45"/>
  <c r="CU14" i="45"/>
  <c r="CS14" i="45"/>
  <c r="CQ14" i="45"/>
  <c r="CO14" i="45"/>
  <c r="CM14" i="45"/>
  <c r="CK14" i="45"/>
  <c r="CI14" i="45"/>
  <c r="CG14" i="45"/>
  <c r="CE14" i="45"/>
  <c r="CC14" i="45"/>
  <c r="CA14" i="45"/>
  <c r="BY14" i="45"/>
  <c r="BW14" i="45"/>
  <c r="BU14" i="45"/>
  <c r="BS14" i="45"/>
  <c r="BQ14" i="45"/>
  <c r="BO14" i="45"/>
  <c r="BM14" i="45"/>
  <c r="BK14" i="45"/>
  <c r="BI14" i="45"/>
  <c r="BG14" i="45"/>
  <c r="BE14" i="45"/>
  <c r="BC14" i="45"/>
  <c r="AY14" i="45"/>
  <c r="AW14" i="45"/>
  <c r="AU14" i="45"/>
  <c r="AS14" i="45"/>
  <c r="AQ14" i="45"/>
  <c r="AO14" i="45"/>
  <c r="AM14" i="45"/>
  <c r="AK14" i="45"/>
  <c r="AI14" i="45"/>
  <c r="AG14" i="45"/>
  <c r="AE14" i="45"/>
  <c r="AC14" i="45"/>
  <c r="AA14" i="45"/>
  <c r="Y14" i="45"/>
  <c r="W14" i="45"/>
  <c r="U14" i="45"/>
  <c r="R14" i="45"/>
  <c r="S14" i="45" s="1"/>
  <c r="Q14" i="45"/>
  <c r="O14" i="45"/>
  <c r="M14" i="45"/>
  <c r="K14" i="45"/>
  <c r="I14" i="45"/>
  <c r="G14" i="45"/>
  <c r="E14" i="45"/>
  <c r="DG13" i="45"/>
  <c r="DE13" i="45"/>
  <c r="DC13" i="45"/>
  <c r="DA13" i="45"/>
  <c r="CY13" i="45"/>
  <c r="CW13" i="45"/>
  <c r="CU13" i="45"/>
  <c r="CS13" i="45"/>
  <c r="CQ13" i="45"/>
  <c r="CO13" i="45"/>
  <c r="CM13" i="45"/>
  <c r="CK13" i="45"/>
  <c r="CI13" i="45"/>
  <c r="CG13" i="45"/>
  <c r="CE13" i="45"/>
  <c r="CC13" i="45"/>
  <c r="CA13" i="45"/>
  <c r="BY13" i="45"/>
  <c r="BW13" i="45"/>
  <c r="BU13" i="45"/>
  <c r="BS13" i="45"/>
  <c r="BQ13" i="45"/>
  <c r="BO13" i="45"/>
  <c r="BM13" i="45"/>
  <c r="BK13" i="45"/>
  <c r="BI13" i="45"/>
  <c r="BG13" i="45"/>
  <c r="BE13" i="45"/>
  <c r="BC13" i="45"/>
  <c r="AZ13" i="45"/>
  <c r="BA13" i="45" s="1"/>
  <c r="AY13" i="45"/>
  <c r="AW13" i="45"/>
  <c r="AU13" i="45"/>
  <c r="AS13" i="45"/>
  <c r="AQ13" i="45"/>
  <c r="AO13" i="45"/>
  <c r="AM13" i="45"/>
  <c r="AK13" i="45"/>
  <c r="AI13" i="45"/>
  <c r="AG13" i="45"/>
  <c r="AE13" i="45"/>
  <c r="AC13" i="45"/>
  <c r="AA13" i="45"/>
  <c r="Y13" i="45"/>
  <c r="W13" i="45"/>
  <c r="U13" i="45"/>
  <c r="S13" i="45"/>
  <c r="P13" i="45"/>
  <c r="Q13" i="45" s="1"/>
  <c r="O13" i="45"/>
  <c r="M13" i="45"/>
  <c r="K13" i="45"/>
  <c r="I13" i="45"/>
  <c r="G13" i="45"/>
  <c r="E13" i="45"/>
  <c r="DG12" i="45"/>
  <c r="DE12" i="45"/>
  <c r="DC12" i="45"/>
  <c r="DA12" i="45"/>
  <c r="CY12" i="45"/>
  <c r="CW12" i="45"/>
  <c r="CU12" i="45"/>
  <c r="CS12" i="45"/>
  <c r="CQ12" i="45"/>
  <c r="CO12" i="45"/>
  <c r="CM12" i="45"/>
  <c r="CK12" i="45"/>
  <c r="CI12" i="45"/>
  <c r="CG12" i="45"/>
  <c r="CE12" i="45"/>
  <c r="CC12" i="45"/>
  <c r="CA12" i="45"/>
  <c r="BY12" i="45"/>
  <c r="BW12" i="45"/>
  <c r="BU12" i="45"/>
  <c r="BS12" i="45"/>
  <c r="BQ12" i="45"/>
  <c r="BO12" i="45"/>
  <c r="BM12" i="45"/>
  <c r="BK12" i="45"/>
  <c r="BI12" i="45"/>
  <c r="BG12" i="45"/>
  <c r="BE12" i="45"/>
  <c r="BC12" i="45"/>
  <c r="AZ12" i="45"/>
  <c r="BA12" i="45" s="1"/>
  <c r="AY12" i="45"/>
  <c r="AW12" i="45"/>
  <c r="AU12" i="45"/>
  <c r="AS12" i="45"/>
  <c r="AQ12" i="45"/>
  <c r="AO12" i="45"/>
  <c r="AM12" i="45"/>
  <c r="AK12" i="45"/>
  <c r="AI12" i="45"/>
  <c r="AG12" i="45"/>
  <c r="AE12" i="45"/>
  <c r="AC12" i="45"/>
  <c r="AA12" i="45"/>
  <c r="Y12" i="45"/>
  <c r="W12" i="45"/>
  <c r="U12" i="45"/>
  <c r="S12" i="45"/>
  <c r="Q12" i="45"/>
  <c r="O12" i="45"/>
  <c r="M12" i="45"/>
  <c r="K12" i="45"/>
  <c r="I12" i="45"/>
  <c r="G12" i="45"/>
  <c r="E12" i="45"/>
  <c r="DG11" i="45"/>
  <c r="DE11" i="45"/>
  <c r="DC11" i="45"/>
  <c r="DA11" i="45"/>
  <c r="CY11" i="45"/>
  <c r="CW11" i="45"/>
  <c r="CU11" i="45"/>
  <c r="CS11" i="45"/>
  <c r="CQ11" i="45"/>
  <c r="CO11" i="45"/>
  <c r="CM11" i="45"/>
  <c r="CK11" i="45"/>
  <c r="CI11" i="45"/>
  <c r="CG11" i="45"/>
  <c r="CE11" i="45"/>
  <c r="CC11" i="45"/>
  <c r="CA11" i="45"/>
  <c r="BY11" i="45"/>
  <c r="BW11" i="45"/>
  <c r="BU11" i="45"/>
  <c r="BS11" i="45"/>
  <c r="BQ11" i="45"/>
  <c r="BO11" i="45"/>
  <c r="BM11" i="45"/>
  <c r="BK11" i="45"/>
  <c r="BI11" i="45"/>
  <c r="BG11" i="45"/>
  <c r="BE11" i="45"/>
  <c r="BC11" i="45"/>
  <c r="AZ11" i="45"/>
  <c r="BA11" i="45" s="1"/>
  <c r="AY11" i="45"/>
  <c r="AW11" i="45"/>
  <c r="AU11" i="45"/>
  <c r="AS11" i="45"/>
  <c r="AQ11" i="45"/>
  <c r="AO11" i="45"/>
  <c r="AM11" i="45"/>
  <c r="AK11" i="45"/>
  <c r="AI11" i="45"/>
  <c r="AG11" i="45"/>
  <c r="AE11" i="45"/>
  <c r="AC11" i="45"/>
  <c r="AA11" i="45"/>
  <c r="Y11" i="45"/>
  <c r="W11" i="45"/>
  <c r="U11" i="45"/>
  <c r="S11" i="45"/>
  <c r="Q11" i="45"/>
  <c r="O11" i="45"/>
  <c r="M11" i="45"/>
  <c r="K11" i="45"/>
  <c r="I11" i="45"/>
  <c r="G11" i="45"/>
  <c r="E11" i="45"/>
  <c r="DG10" i="45"/>
  <c r="DE10" i="45"/>
  <c r="DC10" i="45"/>
  <c r="DA10" i="45"/>
  <c r="CY10" i="45"/>
  <c r="CW10" i="45"/>
  <c r="CU10" i="45"/>
  <c r="CS10" i="45"/>
  <c r="CQ10" i="45"/>
  <c r="CO10" i="45"/>
  <c r="CM10" i="45"/>
  <c r="CK10" i="45"/>
  <c r="CI10" i="45"/>
  <c r="CG10" i="45"/>
  <c r="CE10" i="45"/>
  <c r="CC10" i="45"/>
  <c r="CA10" i="45"/>
  <c r="BY10" i="45"/>
  <c r="BW10" i="45"/>
  <c r="BU10" i="45"/>
  <c r="BS10" i="45"/>
  <c r="BQ10" i="45"/>
  <c r="BO10" i="45"/>
  <c r="BM10" i="45"/>
  <c r="BK10" i="45"/>
  <c r="BI10" i="45"/>
  <c r="BG10" i="45"/>
  <c r="BE10" i="45"/>
  <c r="BC10" i="45"/>
  <c r="BA10" i="45"/>
  <c r="AZ10" i="45"/>
  <c r="AY10" i="45"/>
  <c r="AW10" i="45"/>
  <c r="AU10" i="45"/>
  <c r="AS10" i="45"/>
  <c r="AQ10" i="45"/>
  <c r="AO10" i="45"/>
  <c r="AM10" i="45"/>
  <c r="AK10" i="45"/>
  <c r="AI10" i="45"/>
  <c r="AG10" i="45"/>
  <c r="AE10" i="45"/>
  <c r="AC10" i="45"/>
  <c r="AA10" i="45"/>
  <c r="Y10" i="45"/>
  <c r="W10" i="45"/>
  <c r="U10" i="45"/>
  <c r="S10" i="45"/>
  <c r="Q10" i="45"/>
  <c r="P10" i="45"/>
  <c r="O10" i="45"/>
  <c r="M10" i="45"/>
  <c r="K10" i="45"/>
  <c r="I10" i="45"/>
  <c r="G10" i="45"/>
  <c r="E10" i="45"/>
  <c r="DG9" i="45"/>
  <c r="DE9" i="45"/>
  <c r="DC9" i="45"/>
  <c r="DA9" i="45"/>
  <c r="CY9" i="45"/>
  <c r="CW9" i="45"/>
  <c r="CU9" i="45"/>
  <c r="CS9" i="45"/>
  <c r="CQ9" i="45"/>
  <c r="CO9" i="45"/>
  <c r="CM9" i="45"/>
  <c r="CK9" i="45"/>
  <c r="CI9" i="45"/>
  <c r="CG9" i="45"/>
  <c r="CE9" i="45"/>
  <c r="CC9" i="45"/>
  <c r="CA9" i="45"/>
  <c r="BY9" i="45"/>
  <c r="BW9" i="45"/>
  <c r="BU9" i="45"/>
  <c r="BS9" i="45"/>
  <c r="BQ9" i="45"/>
  <c r="BO9" i="45"/>
  <c r="BM9" i="45"/>
  <c r="BK9" i="45"/>
  <c r="BI9" i="45"/>
  <c r="BG9" i="45"/>
  <c r="BE9" i="45"/>
  <c r="BC9" i="45"/>
  <c r="AZ9" i="45"/>
  <c r="BA9" i="45" s="1"/>
  <c r="AY9" i="45"/>
  <c r="AW9" i="45"/>
  <c r="AU9" i="45"/>
  <c r="AS9" i="45"/>
  <c r="AQ9" i="45"/>
  <c r="AO9" i="45"/>
  <c r="AM9" i="45"/>
  <c r="AK9" i="45"/>
  <c r="AI9" i="45"/>
  <c r="AG9" i="45"/>
  <c r="AE9" i="45"/>
  <c r="AC9" i="45"/>
  <c r="AA9" i="45"/>
  <c r="Y9" i="45"/>
  <c r="W9" i="45"/>
  <c r="U9" i="45"/>
  <c r="S9" i="45"/>
  <c r="Q9" i="45"/>
  <c r="O9" i="45"/>
  <c r="M9" i="45"/>
  <c r="K9" i="45"/>
  <c r="I9" i="45"/>
  <c r="G9" i="45"/>
  <c r="E9" i="45"/>
  <c r="DG8" i="45"/>
  <c r="DE8" i="45"/>
  <c r="DC8" i="45"/>
  <c r="DA8" i="45"/>
  <c r="CY8" i="45"/>
  <c r="CW8" i="45"/>
  <c r="CU8" i="45"/>
  <c r="CS8" i="45"/>
  <c r="CQ8" i="45"/>
  <c r="CO8" i="45"/>
  <c r="CM8" i="45"/>
  <c r="CK8" i="45"/>
  <c r="CI8" i="45"/>
  <c r="CG8" i="45"/>
  <c r="CE8" i="45"/>
  <c r="CC8" i="45"/>
  <c r="CA8" i="45"/>
  <c r="BY8" i="45"/>
  <c r="BW8" i="45"/>
  <c r="BU8" i="45"/>
  <c r="BS8" i="45"/>
  <c r="BQ8" i="45"/>
  <c r="BO8" i="45"/>
  <c r="BM8" i="45"/>
  <c r="BK8" i="45"/>
  <c r="BI8" i="45"/>
  <c r="BG8" i="45"/>
  <c r="BE8" i="45"/>
  <c r="BC8" i="45"/>
  <c r="AZ8" i="45"/>
  <c r="BA8" i="45" s="1"/>
  <c r="AY8" i="45"/>
  <c r="AW8" i="45"/>
  <c r="AU8" i="45"/>
  <c r="AS8" i="45"/>
  <c r="AQ8" i="45"/>
  <c r="AO8" i="45"/>
  <c r="AM8" i="45"/>
  <c r="AK8" i="45"/>
  <c r="AI8" i="45"/>
  <c r="AG8" i="45"/>
  <c r="AE8" i="45"/>
  <c r="AC8" i="45"/>
  <c r="AA8" i="45"/>
  <c r="Y8" i="45"/>
  <c r="W8" i="45"/>
  <c r="U8" i="45"/>
  <c r="S8" i="45"/>
  <c r="Q8" i="45"/>
  <c r="O8" i="45"/>
  <c r="M8" i="45"/>
  <c r="K8" i="45"/>
  <c r="I8" i="45"/>
  <c r="G8" i="45"/>
  <c r="E8" i="45"/>
  <c r="DG7" i="45"/>
  <c r="DE7" i="45"/>
  <c r="DC7" i="45"/>
  <c r="DA7" i="45"/>
  <c r="CY7" i="45"/>
  <c r="CW7" i="45"/>
  <c r="CU7" i="45"/>
  <c r="CS7" i="45"/>
  <c r="CQ7" i="45"/>
  <c r="CO7" i="45"/>
  <c r="CM7" i="45"/>
  <c r="CK7" i="45"/>
  <c r="CI7" i="45"/>
  <c r="CG7" i="45"/>
  <c r="CE7" i="45"/>
  <c r="CC7" i="45"/>
  <c r="CA7" i="45"/>
  <c r="BY7" i="45"/>
  <c r="BW7" i="45"/>
  <c r="BU7" i="45"/>
  <c r="BS7" i="45"/>
  <c r="BQ7" i="45"/>
  <c r="BO7" i="45"/>
  <c r="BM7" i="45"/>
  <c r="BK7" i="45"/>
  <c r="BI7" i="45"/>
  <c r="BG7" i="45"/>
  <c r="BE7" i="45"/>
  <c r="BC7" i="45"/>
  <c r="AZ7" i="45"/>
  <c r="BA7" i="45" s="1"/>
  <c r="AY7" i="45"/>
  <c r="AW7" i="45"/>
  <c r="AU7" i="45"/>
  <c r="AS7" i="45"/>
  <c r="AQ7" i="45"/>
  <c r="AO7" i="45"/>
  <c r="AM7" i="45"/>
  <c r="AK7" i="45"/>
  <c r="AI7" i="45"/>
  <c r="AG7" i="45"/>
  <c r="AE7" i="45"/>
  <c r="AC7" i="45"/>
  <c r="AA7" i="45"/>
  <c r="Y7" i="45"/>
  <c r="W7" i="45"/>
  <c r="U7" i="45"/>
  <c r="S7" i="45"/>
  <c r="P7" i="45"/>
  <c r="Q7" i="45" s="1"/>
  <c r="O7" i="45"/>
  <c r="M7" i="45"/>
  <c r="K7" i="45"/>
  <c r="I7" i="45"/>
  <c r="G7" i="45"/>
  <c r="E7" i="45"/>
  <c r="DG6" i="45"/>
  <c r="DE6" i="45"/>
  <c r="DC6" i="45"/>
  <c r="DA6" i="45"/>
  <c r="CY6" i="45"/>
  <c r="CW6" i="45"/>
  <c r="CU6" i="45"/>
  <c r="CS6" i="45"/>
  <c r="CQ6" i="45"/>
  <c r="CO6" i="45"/>
  <c r="CM6" i="45"/>
  <c r="CK6" i="45"/>
  <c r="CI6" i="45"/>
  <c r="CG6" i="45"/>
  <c r="CE6" i="45"/>
  <c r="CC6" i="45"/>
  <c r="CA6" i="45"/>
  <c r="BY6" i="45"/>
  <c r="BW6" i="45"/>
  <c r="BU6" i="45"/>
  <c r="BS6" i="45"/>
  <c r="BQ6" i="45"/>
  <c r="BO6" i="45"/>
  <c r="BM6" i="45"/>
  <c r="BK6" i="45"/>
  <c r="BI6" i="45"/>
  <c r="BG6" i="45"/>
  <c r="BE6" i="45"/>
  <c r="BC6" i="45"/>
  <c r="AZ6" i="45"/>
  <c r="BA6" i="45" s="1"/>
  <c r="AY6" i="45"/>
  <c r="AW6" i="45"/>
  <c r="AU6" i="45"/>
  <c r="AS6" i="45"/>
  <c r="AQ6" i="45"/>
  <c r="AO6" i="45"/>
  <c r="AM6" i="45"/>
  <c r="AK6" i="45"/>
  <c r="AI6" i="45"/>
  <c r="AG6" i="45"/>
  <c r="AE6" i="45"/>
  <c r="AC6" i="45"/>
  <c r="AA6" i="45"/>
  <c r="Y6" i="45"/>
  <c r="W6" i="45"/>
  <c r="U6" i="45"/>
  <c r="S6" i="45"/>
  <c r="P6" i="45"/>
  <c r="Q6" i="45" s="1"/>
  <c r="O6" i="45"/>
  <c r="M6" i="45"/>
  <c r="K6" i="45"/>
  <c r="I6" i="45"/>
  <c r="G6" i="45"/>
  <c r="E6" i="45"/>
  <c r="DG5" i="45"/>
  <c r="DE5" i="45"/>
  <c r="DC5" i="45"/>
  <c r="DA5" i="45"/>
  <c r="CY5" i="45"/>
  <c r="CW5" i="45"/>
  <c r="CU5" i="45"/>
  <c r="CS5" i="45"/>
  <c r="CQ5" i="45"/>
  <c r="CO5" i="45"/>
  <c r="CM5" i="45"/>
  <c r="CK5" i="45"/>
  <c r="CI5" i="45"/>
  <c r="CG5" i="45"/>
  <c r="CE5" i="45"/>
  <c r="CC5" i="45"/>
  <c r="CA5" i="45"/>
  <c r="BY5" i="45"/>
  <c r="BW5" i="45"/>
  <c r="BU5" i="45"/>
  <c r="BS5" i="45"/>
  <c r="BQ5" i="45"/>
  <c r="BO5" i="45"/>
  <c r="BM5" i="45"/>
  <c r="BK5" i="45"/>
  <c r="BI5" i="45"/>
  <c r="BG5" i="45"/>
  <c r="BE5" i="45"/>
  <c r="BC5" i="45"/>
  <c r="AZ5" i="45"/>
  <c r="BA5" i="45" s="1"/>
  <c r="AY5" i="45"/>
  <c r="AW5" i="45"/>
  <c r="AU5" i="45"/>
  <c r="AS5" i="45"/>
  <c r="AQ5" i="45"/>
  <c r="AO5" i="45"/>
  <c r="AM5" i="45"/>
  <c r="AK5" i="45"/>
  <c r="AI5" i="45"/>
  <c r="AG5" i="45"/>
  <c r="AE5" i="45"/>
  <c r="AC5" i="45"/>
  <c r="AA5" i="45"/>
  <c r="Y5" i="45"/>
  <c r="W5" i="45"/>
  <c r="U5" i="45"/>
  <c r="S5" i="45"/>
  <c r="P5" i="45"/>
  <c r="Q5" i="45" s="1"/>
  <c r="O5" i="45"/>
  <c r="M5" i="45"/>
  <c r="K5" i="45"/>
  <c r="I5" i="45"/>
  <c r="G5" i="45"/>
  <c r="E5" i="45"/>
  <c r="DG4" i="45"/>
  <c r="DE4" i="45"/>
  <c r="DC4" i="45"/>
  <c r="DA4" i="45"/>
  <c r="CY4" i="45"/>
  <c r="CW4" i="45"/>
  <c r="CU4" i="45"/>
  <c r="CS4" i="45"/>
  <c r="CQ4" i="45"/>
  <c r="CO4" i="45"/>
  <c r="CM4" i="45"/>
  <c r="CK4" i="45"/>
  <c r="CI4" i="45"/>
  <c r="CG4" i="45"/>
  <c r="CE4" i="45"/>
  <c r="CC4" i="45"/>
  <c r="CA4" i="45"/>
  <c r="BY4" i="45"/>
  <c r="BW4" i="45"/>
  <c r="BU4" i="45"/>
  <c r="BS4" i="45"/>
  <c r="BQ4" i="45"/>
  <c r="BO4" i="45"/>
  <c r="BM4" i="45"/>
  <c r="BK4" i="45"/>
  <c r="BI4" i="45"/>
  <c r="BG4" i="45"/>
  <c r="BE4" i="45"/>
  <c r="BC4" i="45"/>
  <c r="AZ4" i="45"/>
  <c r="BA4" i="45" s="1"/>
  <c r="AY4" i="45"/>
  <c r="AW4" i="45"/>
  <c r="AU4" i="45"/>
  <c r="AS4" i="45"/>
  <c r="AQ4" i="45"/>
  <c r="AO4" i="45"/>
  <c r="AM4" i="45"/>
  <c r="AK4" i="45"/>
  <c r="AI4" i="45"/>
  <c r="AG4" i="45"/>
  <c r="AE4" i="45"/>
  <c r="AC4" i="45"/>
  <c r="AA4" i="45"/>
  <c r="Y4" i="45"/>
  <c r="W4" i="45"/>
  <c r="U4" i="45"/>
  <c r="S4" i="45"/>
  <c r="Q4" i="45"/>
  <c r="O4" i="45"/>
  <c r="M4" i="45"/>
  <c r="K4" i="45"/>
  <c r="I4" i="45"/>
  <c r="G4" i="45"/>
  <c r="E4" i="45"/>
  <c r="P6" i="42"/>
  <c r="G6" i="42"/>
  <c r="DH21" i="45" l="1"/>
  <c r="DN21" i="45" s="1"/>
  <c r="DH34" i="47"/>
  <c r="DL34" i="47" s="1"/>
  <c r="DO34" i="47" s="1"/>
  <c r="DH29" i="47"/>
  <c r="DN29" i="47" s="1"/>
  <c r="DH25" i="47"/>
  <c r="DH31" i="47"/>
  <c r="DN31" i="47" s="1"/>
  <c r="DH18" i="47"/>
  <c r="DJ18" i="47" s="1"/>
  <c r="DH22" i="47"/>
  <c r="DN22" i="47" s="1"/>
  <c r="DH23" i="47"/>
  <c r="DJ23" i="47" s="1"/>
  <c r="DH37" i="47"/>
  <c r="DN37" i="47" s="1"/>
  <c r="DH39" i="47"/>
  <c r="DJ39" i="47" s="1"/>
  <c r="DH40" i="47"/>
  <c r="DN40" i="47" s="1"/>
  <c r="DH36" i="47"/>
  <c r="DJ36" i="47" s="1"/>
  <c r="DH8" i="47"/>
  <c r="DN8" i="47" s="1"/>
  <c r="DH4" i="47"/>
  <c r="DN4" i="47" s="1"/>
  <c r="DH11" i="47"/>
  <c r="DN11" i="47" s="1"/>
  <c r="DH33" i="47"/>
  <c r="DN33" i="47" s="1"/>
  <c r="DH20" i="47"/>
  <c r="DN20" i="47" s="1"/>
  <c r="DH9" i="47"/>
  <c r="DN9" i="47" s="1"/>
  <c r="J28" i="47"/>
  <c r="K28" i="47" s="1"/>
  <c r="DH28" i="47" s="1"/>
  <c r="DH30" i="47"/>
  <c r="DN30" i="47" s="1"/>
  <c r="DH6" i="47"/>
  <c r="DJ6" i="47" s="1"/>
  <c r="DL7" i="47"/>
  <c r="DO7" i="47" s="1"/>
  <c r="DH17" i="47"/>
  <c r="DN17" i="47" s="1"/>
  <c r="DH38" i="47"/>
  <c r="DH27" i="47"/>
  <c r="DN34" i="47"/>
  <c r="DH16" i="47"/>
  <c r="DN25" i="47"/>
  <c r="DL25" i="47"/>
  <c r="DO25" i="47" s="1"/>
  <c r="DJ25" i="47"/>
  <c r="DJ31" i="47"/>
  <c r="DL31" i="47"/>
  <c r="DO31" i="47" s="1"/>
  <c r="DH32" i="47"/>
  <c r="DH13" i="47"/>
  <c r="DH35" i="47"/>
  <c r="DH26" i="47"/>
  <c r="DH10" i="47"/>
  <c r="DH24" i="47"/>
  <c r="DH5" i="47"/>
  <c r="DH12" i="47"/>
  <c r="DH15" i="47"/>
  <c r="DH19" i="47"/>
  <c r="DH21" i="47"/>
  <c r="AZ14" i="47"/>
  <c r="BA14" i="47" s="1"/>
  <c r="DH14" i="47" s="1"/>
  <c r="D41" i="47"/>
  <c r="E41" i="47" s="1"/>
  <c r="DH41" i="47" s="1"/>
  <c r="DH20" i="45"/>
  <c r="DN20" i="45" s="1"/>
  <c r="DH12" i="45"/>
  <c r="DJ12" i="45" s="1"/>
  <c r="AZ14" i="45"/>
  <c r="BA14" i="45" s="1"/>
  <c r="DH15" i="45"/>
  <c r="DH9" i="45"/>
  <c r="DN9" i="45" s="1"/>
  <c r="DH7" i="45"/>
  <c r="DN7" i="45" s="1"/>
  <c r="DN15" i="45"/>
  <c r="DL15" i="45"/>
  <c r="DO15" i="45" s="1"/>
  <c r="DJ15" i="45"/>
  <c r="DP15" i="45" s="1"/>
  <c r="DH8" i="45"/>
  <c r="DH14" i="45"/>
  <c r="DH19" i="45"/>
  <c r="DH10" i="45"/>
  <c r="DH17" i="45"/>
  <c r="DH18" i="45"/>
  <c r="DH4" i="45"/>
  <c r="DH11" i="45"/>
  <c r="DH6" i="45"/>
  <c r="DH13" i="45"/>
  <c r="DH16" i="45"/>
  <c r="DH5" i="45"/>
  <c r="DL33" i="47" l="1"/>
  <c r="DO33" i="47" s="1"/>
  <c r="DJ33" i="47"/>
  <c r="DP33" i="47" s="1"/>
  <c r="DL21" i="45"/>
  <c r="DO21" i="45" s="1"/>
  <c r="DJ21" i="45"/>
  <c r="DP21" i="45" s="1"/>
  <c r="DJ20" i="47"/>
  <c r="DP25" i="47"/>
  <c r="DJ37" i="47"/>
  <c r="DL37" i="47"/>
  <c r="DO37" i="47" s="1"/>
  <c r="DL20" i="47"/>
  <c r="DO20" i="47" s="1"/>
  <c r="DJ9" i="45"/>
  <c r="DL23" i="47"/>
  <c r="DO23" i="47" s="1"/>
  <c r="DP31" i="47"/>
  <c r="DN23" i="47"/>
  <c r="DP23" i="47" s="1"/>
  <c r="DL18" i="47"/>
  <c r="DO18" i="47" s="1"/>
  <c r="DL36" i="47"/>
  <c r="DO36" i="47" s="1"/>
  <c r="DJ30" i="47"/>
  <c r="DN18" i="47"/>
  <c r="DL4" i="47"/>
  <c r="DO4" i="47" s="1"/>
  <c r="DJ22" i="47"/>
  <c r="DJ29" i="47"/>
  <c r="DJ11" i="47"/>
  <c r="DL11" i="47"/>
  <c r="DO11" i="47" s="1"/>
  <c r="DJ4" i="47"/>
  <c r="DL29" i="47"/>
  <c r="DO29" i="47" s="1"/>
  <c r="DL22" i="47"/>
  <c r="DO22" i="47" s="1"/>
  <c r="DJ8" i="47"/>
  <c r="DJ34" i="47"/>
  <c r="DP34" i="47" s="1"/>
  <c r="DL39" i="47"/>
  <c r="DO39" i="47" s="1"/>
  <c r="DH22" i="45"/>
  <c r="DJ20" i="45"/>
  <c r="DL20" i="45"/>
  <c r="DO20" i="45" s="1"/>
  <c r="DL12" i="45"/>
  <c r="DO12" i="45" s="1"/>
  <c r="DN12" i="45"/>
  <c r="DL9" i="45"/>
  <c r="DO9" i="45" s="1"/>
  <c r="DL8" i="47"/>
  <c r="DO8" i="47" s="1"/>
  <c r="DJ17" i="47"/>
  <c r="DL17" i="47"/>
  <c r="DO17" i="47" s="1"/>
  <c r="DJ7" i="47"/>
  <c r="DN7" i="47"/>
  <c r="DL40" i="47"/>
  <c r="DO40" i="47" s="1"/>
  <c r="DJ40" i="47"/>
  <c r="DJ9" i="47"/>
  <c r="DL6" i="47"/>
  <c r="DO6" i="47" s="1"/>
  <c r="DN36" i="47"/>
  <c r="DN6" i="47"/>
  <c r="DL30" i="47"/>
  <c r="DO30" i="47" s="1"/>
  <c r="DN39" i="47"/>
  <c r="DL9" i="47"/>
  <c r="DO9" i="47" s="1"/>
  <c r="DN41" i="47"/>
  <c r="DL41" i="47"/>
  <c r="DO41" i="47" s="1"/>
  <c r="DJ41" i="47"/>
  <c r="DJ14" i="47"/>
  <c r="DN14" i="47"/>
  <c r="DL14" i="47"/>
  <c r="DO14" i="47" s="1"/>
  <c r="DL13" i="47"/>
  <c r="DO13" i="47" s="1"/>
  <c r="DJ13" i="47"/>
  <c r="DN13" i="47"/>
  <c r="DJ21" i="47"/>
  <c r="DN21" i="47"/>
  <c r="DL21" i="47"/>
  <c r="DO21" i="47" s="1"/>
  <c r="DN35" i="47"/>
  <c r="DL35" i="47"/>
  <c r="DO35" i="47" s="1"/>
  <c r="DJ35" i="47"/>
  <c r="DN24" i="47"/>
  <c r="DL24" i="47"/>
  <c r="DO24" i="47" s="1"/>
  <c r="DJ24" i="47"/>
  <c r="DN16" i="47"/>
  <c r="DL16" i="47"/>
  <c r="DO16" i="47" s="1"/>
  <c r="DJ16" i="47"/>
  <c r="DN26" i="47"/>
  <c r="DL26" i="47"/>
  <c r="DO26" i="47" s="1"/>
  <c r="DJ26" i="47"/>
  <c r="DN19" i="47"/>
  <c r="DL19" i="47"/>
  <c r="DO19" i="47" s="1"/>
  <c r="DJ19" i="47"/>
  <c r="DJ32" i="47"/>
  <c r="DN32" i="47"/>
  <c r="DL32" i="47"/>
  <c r="DO32" i="47" s="1"/>
  <c r="DN10" i="47"/>
  <c r="DL10" i="47"/>
  <c r="DO10" i="47" s="1"/>
  <c r="DJ10" i="47"/>
  <c r="DN27" i="47"/>
  <c r="DL27" i="47"/>
  <c r="DO27" i="47" s="1"/>
  <c r="DJ27" i="47"/>
  <c r="DP27" i="47" s="1"/>
  <c r="DL38" i="47"/>
  <c r="DO38" i="47" s="1"/>
  <c r="DJ38" i="47"/>
  <c r="DN38" i="47"/>
  <c r="DN15" i="47"/>
  <c r="DL15" i="47"/>
  <c r="DO15" i="47" s="1"/>
  <c r="DJ15" i="47"/>
  <c r="DN12" i="47"/>
  <c r="DL12" i="47"/>
  <c r="DO12" i="47" s="1"/>
  <c r="DJ12" i="47"/>
  <c r="DL5" i="47"/>
  <c r="DO5" i="47" s="1"/>
  <c r="DJ5" i="47"/>
  <c r="DN5" i="47"/>
  <c r="DJ28" i="47"/>
  <c r="DN28" i="47"/>
  <c r="DL28" i="47"/>
  <c r="DO28" i="47" s="1"/>
  <c r="DH42" i="47"/>
  <c r="DL7" i="45"/>
  <c r="DO7" i="45" s="1"/>
  <c r="DJ7" i="45"/>
  <c r="DN8" i="45"/>
  <c r="DL8" i="45"/>
  <c r="DO8" i="45" s="1"/>
  <c r="DJ8" i="45"/>
  <c r="DJ11" i="45"/>
  <c r="DN11" i="45"/>
  <c r="DL11" i="45"/>
  <c r="DO11" i="45" s="1"/>
  <c r="DJ19" i="45"/>
  <c r="DN19" i="45"/>
  <c r="DL19" i="45"/>
  <c r="DO19" i="45" s="1"/>
  <c r="DN14" i="45"/>
  <c r="DL14" i="45"/>
  <c r="DO14" i="45" s="1"/>
  <c r="DJ14" i="45"/>
  <c r="DN10" i="45"/>
  <c r="DL10" i="45"/>
  <c r="DO10" i="45" s="1"/>
  <c r="DJ10" i="45"/>
  <c r="DJ17" i="45"/>
  <c r="DN17" i="45"/>
  <c r="DL17" i="45"/>
  <c r="DO17" i="45" s="1"/>
  <c r="DN18" i="45"/>
  <c r="DL18" i="45"/>
  <c r="DO18" i="45" s="1"/>
  <c r="DJ18" i="45"/>
  <c r="DN5" i="45"/>
  <c r="DL5" i="45"/>
  <c r="DO5" i="45" s="1"/>
  <c r="DJ5" i="45"/>
  <c r="DJ6" i="45"/>
  <c r="DN6" i="45"/>
  <c r="DL6" i="45"/>
  <c r="DO6" i="45" s="1"/>
  <c r="DJ4" i="45"/>
  <c r="DN4" i="45"/>
  <c r="DL4" i="45"/>
  <c r="DO4" i="45" s="1"/>
  <c r="DN16" i="45"/>
  <c r="DL16" i="45"/>
  <c r="DO16" i="45" s="1"/>
  <c r="DJ16" i="45"/>
  <c r="DN13" i="45"/>
  <c r="DL13" i="45"/>
  <c r="DO13" i="45" s="1"/>
  <c r="DJ13" i="45"/>
  <c r="DG5" i="42"/>
  <c r="DG6" i="42"/>
  <c r="DG7" i="42"/>
  <c r="DG8" i="42"/>
  <c r="DG9" i="42"/>
  <c r="DG10" i="42"/>
  <c r="DG11" i="42"/>
  <c r="DG12" i="42"/>
  <c r="DG13" i="42"/>
  <c r="DG14" i="42"/>
  <c r="DG15" i="42"/>
  <c r="DG16" i="42"/>
  <c r="DG17" i="42"/>
  <c r="DG18" i="42"/>
  <c r="DG19" i="42"/>
  <c r="DG20" i="42"/>
  <c r="DG21" i="42"/>
  <c r="DG22" i="42"/>
  <c r="DG23" i="42"/>
  <c r="DG24" i="42"/>
  <c r="DG25" i="42"/>
  <c r="DG26" i="42"/>
  <c r="DG27" i="42"/>
  <c r="DG28" i="42"/>
  <c r="DG29" i="42"/>
  <c r="DG30" i="42"/>
  <c r="DG31" i="42"/>
  <c r="DG32" i="42"/>
  <c r="DG33" i="42"/>
  <c r="DG34" i="42"/>
  <c r="DG35" i="42"/>
  <c r="DG36" i="42"/>
  <c r="DG37" i="42"/>
  <c r="DG38" i="42"/>
  <c r="DG39" i="42"/>
  <c r="DG40" i="42"/>
  <c r="DG41" i="42"/>
  <c r="DG42" i="42"/>
  <c r="DG43" i="42"/>
  <c r="DG44" i="42"/>
  <c r="DG45" i="42"/>
  <c r="DG46" i="42"/>
  <c r="DG47" i="42"/>
  <c r="DG48" i="42"/>
  <c r="DG49" i="42"/>
  <c r="DG50" i="42"/>
  <c r="DG51" i="42"/>
  <c r="DG52" i="42"/>
  <c r="DG53" i="42"/>
  <c r="DG54" i="42"/>
  <c r="DG55" i="42"/>
  <c r="DG56" i="42"/>
  <c r="DG57" i="42"/>
  <c r="DG58" i="42"/>
  <c r="DG59" i="42"/>
  <c r="DG60" i="42"/>
  <c r="DG61" i="42"/>
  <c r="DG62" i="42"/>
  <c r="DG63" i="42"/>
  <c r="DG64" i="42"/>
  <c r="DG65" i="42"/>
  <c r="DG66" i="42"/>
  <c r="DG67" i="42"/>
  <c r="DG68" i="42"/>
  <c r="DG69" i="42"/>
  <c r="DG70" i="42"/>
  <c r="DG71" i="42"/>
  <c r="DG72" i="42"/>
  <c r="DG73" i="42"/>
  <c r="DG74" i="42"/>
  <c r="DG75" i="42"/>
  <c r="DG76" i="42"/>
  <c r="DG77" i="42"/>
  <c r="DG78" i="42"/>
  <c r="DG79" i="42"/>
  <c r="DG80" i="42"/>
  <c r="DG81" i="42"/>
  <c r="DG82" i="42"/>
  <c r="DG83" i="42"/>
  <c r="DG84" i="42"/>
  <c r="DG85" i="42"/>
  <c r="DG86" i="42"/>
  <c r="DG87" i="42"/>
  <c r="DG88" i="42"/>
  <c r="DG89" i="42"/>
  <c r="DG90" i="42"/>
  <c r="DG91" i="42"/>
  <c r="DG92" i="42"/>
  <c r="DG93" i="42"/>
  <c r="DG94" i="42"/>
  <c r="DG95" i="42"/>
  <c r="DG96" i="42"/>
  <c r="DG97" i="42"/>
  <c r="DG98" i="42"/>
  <c r="DG99" i="42"/>
  <c r="DG100" i="42"/>
  <c r="DG101" i="42"/>
  <c r="DG102" i="42"/>
  <c r="DG103" i="42"/>
  <c r="DG104" i="42"/>
  <c r="DG105" i="42"/>
  <c r="DG106" i="42"/>
  <c r="DG107" i="42"/>
  <c r="DG108" i="42"/>
  <c r="DG109" i="42"/>
  <c r="DG110" i="42"/>
  <c r="DG111" i="42"/>
  <c r="DG112" i="42"/>
  <c r="DG113" i="42"/>
  <c r="DG114" i="42"/>
  <c r="DG115" i="42"/>
  <c r="DG116" i="42"/>
  <c r="DG117" i="42"/>
  <c r="DG118" i="42"/>
  <c r="DG119" i="42"/>
  <c r="DG120" i="42"/>
  <c r="DE5" i="42"/>
  <c r="DE6" i="42"/>
  <c r="DE7" i="42"/>
  <c r="DE8" i="42"/>
  <c r="DE9" i="42"/>
  <c r="DE10" i="42"/>
  <c r="DE11" i="42"/>
  <c r="DE12" i="42"/>
  <c r="DE13" i="42"/>
  <c r="DE14" i="42"/>
  <c r="DE15" i="42"/>
  <c r="DE16" i="42"/>
  <c r="DE17" i="42"/>
  <c r="DE18" i="42"/>
  <c r="DE19" i="42"/>
  <c r="DE20" i="42"/>
  <c r="DE21" i="42"/>
  <c r="DE22" i="42"/>
  <c r="DE23" i="42"/>
  <c r="DE24" i="42"/>
  <c r="DE25" i="42"/>
  <c r="DE26" i="42"/>
  <c r="DE27" i="42"/>
  <c r="DE28" i="42"/>
  <c r="DE29" i="42"/>
  <c r="DE30" i="42"/>
  <c r="DE31" i="42"/>
  <c r="DE32" i="42"/>
  <c r="DE33" i="42"/>
  <c r="DE34" i="42"/>
  <c r="DE35" i="42"/>
  <c r="DE36" i="42"/>
  <c r="DE37" i="42"/>
  <c r="DE38" i="42"/>
  <c r="DE39" i="42"/>
  <c r="DE40" i="42"/>
  <c r="DE41" i="42"/>
  <c r="DE42" i="42"/>
  <c r="DE43" i="42"/>
  <c r="DE44" i="42"/>
  <c r="DE45" i="42"/>
  <c r="DE47" i="42"/>
  <c r="DE48" i="42"/>
  <c r="DE49" i="42"/>
  <c r="DE50" i="42"/>
  <c r="DE51" i="42"/>
  <c r="DE52" i="42"/>
  <c r="DE53" i="42"/>
  <c r="DE54" i="42"/>
  <c r="DE55" i="42"/>
  <c r="DE56" i="42"/>
  <c r="DE57" i="42"/>
  <c r="DE58" i="42"/>
  <c r="DE59" i="42"/>
  <c r="DE60" i="42"/>
  <c r="DE61" i="42"/>
  <c r="DE62" i="42"/>
  <c r="DE63" i="42"/>
  <c r="DE64" i="42"/>
  <c r="DE65" i="42"/>
  <c r="DE66" i="42"/>
  <c r="DE67" i="42"/>
  <c r="DE68" i="42"/>
  <c r="DE69" i="42"/>
  <c r="DE70" i="42"/>
  <c r="DE71" i="42"/>
  <c r="DE72" i="42"/>
  <c r="DE73" i="42"/>
  <c r="DE74" i="42"/>
  <c r="DE75" i="42"/>
  <c r="DE76" i="42"/>
  <c r="DE77" i="42"/>
  <c r="DE78" i="42"/>
  <c r="DE79" i="42"/>
  <c r="DE80" i="42"/>
  <c r="DE81" i="42"/>
  <c r="DE82" i="42"/>
  <c r="DE83" i="42"/>
  <c r="DE84" i="42"/>
  <c r="DE85" i="42"/>
  <c r="DE86" i="42"/>
  <c r="DE87" i="42"/>
  <c r="DE88" i="42"/>
  <c r="DE89" i="42"/>
  <c r="DE90" i="42"/>
  <c r="DE91" i="42"/>
  <c r="DE92" i="42"/>
  <c r="DE93" i="42"/>
  <c r="DE94" i="42"/>
  <c r="DE96" i="42"/>
  <c r="DE97" i="42"/>
  <c r="DE98" i="42"/>
  <c r="DE99" i="42"/>
  <c r="DE100" i="42"/>
  <c r="DE101" i="42"/>
  <c r="DE102" i="42"/>
  <c r="DE103" i="42"/>
  <c r="DE104" i="42"/>
  <c r="DE105" i="42"/>
  <c r="DE106" i="42"/>
  <c r="DE107" i="42"/>
  <c r="DE108" i="42"/>
  <c r="DE109" i="42"/>
  <c r="DE110" i="42"/>
  <c r="DE111" i="42"/>
  <c r="DE112" i="42"/>
  <c r="DE113" i="42"/>
  <c r="DE114" i="42"/>
  <c r="DE115" i="42"/>
  <c r="DE116" i="42"/>
  <c r="DE117" i="42"/>
  <c r="DE118" i="42"/>
  <c r="DE119" i="42"/>
  <c r="DE120" i="42"/>
  <c r="DC5" i="42"/>
  <c r="DC6" i="42"/>
  <c r="DC7" i="42"/>
  <c r="DC8" i="42"/>
  <c r="DC9" i="42"/>
  <c r="DC10" i="42"/>
  <c r="DC11" i="42"/>
  <c r="DC12" i="42"/>
  <c r="DC13" i="42"/>
  <c r="DC14" i="42"/>
  <c r="DC15" i="42"/>
  <c r="DC16" i="42"/>
  <c r="DC17" i="42"/>
  <c r="DC18" i="42"/>
  <c r="DC19" i="42"/>
  <c r="DC20" i="42"/>
  <c r="DC21" i="42"/>
  <c r="DC22" i="42"/>
  <c r="DC23" i="42"/>
  <c r="DC24" i="42"/>
  <c r="DC25" i="42"/>
  <c r="DC26" i="42"/>
  <c r="DC27" i="42"/>
  <c r="DC28" i="42"/>
  <c r="DC29" i="42"/>
  <c r="DC30" i="42"/>
  <c r="DC31" i="42"/>
  <c r="DC32" i="42"/>
  <c r="DC33" i="42"/>
  <c r="DC34" i="42"/>
  <c r="DC36" i="42"/>
  <c r="DC37" i="42"/>
  <c r="DC38" i="42"/>
  <c r="DC39" i="42"/>
  <c r="DC40" i="42"/>
  <c r="DC41" i="42"/>
  <c r="DC42" i="42"/>
  <c r="DC43" i="42"/>
  <c r="DC44" i="42"/>
  <c r="DC45" i="42"/>
  <c r="DC46" i="42"/>
  <c r="DC47" i="42"/>
  <c r="DC48" i="42"/>
  <c r="DC49" i="42"/>
  <c r="DC50" i="42"/>
  <c r="DC51" i="42"/>
  <c r="DC52" i="42"/>
  <c r="DC53" i="42"/>
  <c r="DC54" i="42"/>
  <c r="DC55" i="42"/>
  <c r="DC56" i="42"/>
  <c r="DC57" i="42"/>
  <c r="DC58" i="42"/>
  <c r="DC59" i="42"/>
  <c r="DC60" i="42"/>
  <c r="DC61" i="42"/>
  <c r="DC62" i="42"/>
  <c r="DC63" i="42"/>
  <c r="DC64" i="42"/>
  <c r="DC65" i="42"/>
  <c r="DC66" i="42"/>
  <c r="DC67" i="42"/>
  <c r="DC68" i="42"/>
  <c r="DC69" i="42"/>
  <c r="DC70" i="42"/>
  <c r="DC71" i="42"/>
  <c r="DC72" i="42"/>
  <c r="DC73" i="42"/>
  <c r="DC74" i="42"/>
  <c r="DC75" i="42"/>
  <c r="DC76" i="42"/>
  <c r="DC77" i="42"/>
  <c r="DC78" i="42"/>
  <c r="DC79" i="42"/>
  <c r="DC80" i="42"/>
  <c r="DC81" i="42"/>
  <c r="DC82" i="42"/>
  <c r="DC83" i="42"/>
  <c r="DC84" i="42"/>
  <c r="DC85" i="42"/>
  <c r="DC86" i="42"/>
  <c r="DC87" i="42"/>
  <c r="DC88" i="42"/>
  <c r="DC89" i="42"/>
  <c r="DC90" i="42"/>
  <c r="DC91" i="42"/>
  <c r="DC92" i="42"/>
  <c r="DC93" i="42"/>
  <c r="DC94" i="42"/>
  <c r="DC96" i="42"/>
  <c r="DC97" i="42"/>
  <c r="DC98" i="42"/>
  <c r="DC99" i="42"/>
  <c r="DC100" i="42"/>
  <c r="DC101" i="42"/>
  <c r="DC102" i="42"/>
  <c r="DC103" i="42"/>
  <c r="DC104" i="42"/>
  <c r="DC105" i="42"/>
  <c r="DC106" i="42"/>
  <c r="DC107" i="42"/>
  <c r="DC108" i="42"/>
  <c r="DC109" i="42"/>
  <c r="DC110" i="42"/>
  <c r="DC111" i="42"/>
  <c r="DC112" i="42"/>
  <c r="DC113" i="42"/>
  <c r="DC114" i="42"/>
  <c r="DC116" i="42"/>
  <c r="DC117" i="42"/>
  <c r="DC118" i="42"/>
  <c r="DC119" i="42"/>
  <c r="DC120" i="42"/>
  <c r="DA5" i="42"/>
  <c r="DA6" i="42"/>
  <c r="DA7" i="42"/>
  <c r="DA8" i="42"/>
  <c r="DA9" i="42"/>
  <c r="DA10" i="42"/>
  <c r="DA11" i="42"/>
  <c r="DA12" i="42"/>
  <c r="DA13" i="42"/>
  <c r="DA14" i="42"/>
  <c r="DA15" i="42"/>
  <c r="DA16" i="42"/>
  <c r="DA17" i="42"/>
  <c r="DA18" i="42"/>
  <c r="DA19" i="42"/>
  <c r="DA20" i="42"/>
  <c r="DA21" i="42"/>
  <c r="DA22" i="42"/>
  <c r="DA23" i="42"/>
  <c r="DA24" i="42"/>
  <c r="DA25" i="42"/>
  <c r="DA26" i="42"/>
  <c r="DA27" i="42"/>
  <c r="DA28" i="42"/>
  <c r="DA29" i="42"/>
  <c r="DA30" i="42"/>
  <c r="DA31" i="42"/>
  <c r="DA32" i="42"/>
  <c r="DA33" i="42"/>
  <c r="DA34" i="42"/>
  <c r="DA35" i="42"/>
  <c r="DA36" i="42"/>
  <c r="DA37" i="42"/>
  <c r="DA38" i="42"/>
  <c r="DA39" i="42"/>
  <c r="DA40" i="42"/>
  <c r="DA41" i="42"/>
  <c r="DA42" i="42"/>
  <c r="DA43" i="42"/>
  <c r="DA44" i="42"/>
  <c r="DA45" i="42"/>
  <c r="DA46" i="42"/>
  <c r="DA47" i="42"/>
  <c r="DA48" i="42"/>
  <c r="DA49" i="42"/>
  <c r="DA50" i="42"/>
  <c r="DA51" i="42"/>
  <c r="DA52" i="42"/>
  <c r="DA53" i="42"/>
  <c r="DA54" i="42"/>
  <c r="DA55" i="42"/>
  <c r="DA56" i="42"/>
  <c r="DA57" i="42"/>
  <c r="DA58" i="42"/>
  <c r="DA59" i="42"/>
  <c r="DA60" i="42"/>
  <c r="DA61" i="42"/>
  <c r="DA62" i="42"/>
  <c r="DA63" i="42"/>
  <c r="DA64" i="42"/>
  <c r="DA65" i="42"/>
  <c r="DA66" i="42"/>
  <c r="DA67" i="42"/>
  <c r="DA68" i="42"/>
  <c r="DA69" i="42"/>
  <c r="DA70" i="42"/>
  <c r="DA71" i="42"/>
  <c r="DA72" i="42"/>
  <c r="DA73" i="42"/>
  <c r="DA74" i="42"/>
  <c r="DA75" i="42"/>
  <c r="DA76" i="42"/>
  <c r="DA77" i="42"/>
  <c r="DA78" i="42"/>
  <c r="DA79" i="42"/>
  <c r="DA80" i="42"/>
  <c r="DA81" i="42"/>
  <c r="DA82" i="42"/>
  <c r="DA83" i="42"/>
  <c r="DA84" i="42"/>
  <c r="DA85" i="42"/>
  <c r="DA86" i="42"/>
  <c r="DA87" i="42"/>
  <c r="DA88" i="42"/>
  <c r="DA89" i="42"/>
  <c r="DA90" i="42"/>
  <c r="DA91" i="42"/>
  <c r="DA92" i="42"/>
  <c r="DA93" i="42"/>
  <c r="DA94" i="42"/>
  <c r="DA95" i="42"/>
  <c r="DA96" i="42"/>
  <c r="DA97" i="42"/>
  <c r="DA98" i="42"/>
  <c r="DA99" i="42"/>
  <c r="DA100" i="42"/>
  <c r="DA101" i="42"/>
  <c r="DA102" i="42"/>
  <c r="DA103" i="42"/>
  <c r="DA104" i="42"/>
  <c r="DA105" i="42"/>
  <c r="DA106" i="42"/>
  <c r="DA107" i="42"/>
  <c r="DA108" i="42"/>
  <c r="DA109" i="42"/>
  <c r="DA110" i="42"/>
  <c r="DA111" i="42"/>
  <c r="DA112" i="42"/>
  <c r="DA113" i="42"/>
  <c r="DA114" i="42"/>
  <c r="DA115" i="42"/>
  <c r="DA116" i="42"/>
  <c r="DA117" i="42"/>
  <c r="DA118" i="42"/>
  <c r="DA119" i="42"/>
  <c r="DA120" i="42"/>
  <c r="CY5" i="42"/>
  <c r="CY6" i="42"/>
  <c r="CY7" i="42"/>
  <c r="CY8" i="42"/>
  <c r="CY9" i="42"/>
  <c r="CY10" i="42"/>
  <c r="CY11" i="42"/>
  <c r="CY12" i="42"/>
  <c r="CY13" i="42"/>
  <c r="CY14" i="42"/>
  <c r="CY15" i="42"/>
  <c r="CY16" i="42"/>
  <c r="CY17" i="42"/>
  <c r="CY18" i="42"/>
  <c r="CY19" i="42"/>
  <c r="CY20" i="42"/>
  <c r="CY21" i="42"/>
  <c r="CY22" i="42"/>
  <c r="CY23" i="42"/>
  <c r="CY24" i="42"/>
  <c r="CY25" i="42"/>
  <c r="CY26" i="42"/>
  <c r="CY27" i="42"/>
  <c r="CY28" i="42"/>
  <c r="CY29" i="42"/>
  <c r="CY30" i="42"/>
  <c r="CY31" i="42"/>
  <c r="CY32" i="42"/>
  <c r="CY33" i="42"/>
  <c r="CY34" i="42"/>
  <c r="CY35" i="42"/>
  <c r="CY36" i="42"/>
  <c r="CY37" i="42"/>
  <c r="CY38" i="42"/>
  <c r="CY39" i="42"/>
  <c r="CY40" i="42"/>
  <c r="CY41" i="42"/>
  <c r="CY42" i="42"/>
  <c r="CY43" i="42"/>
  <c r="CY44" i="42"/>
  <c r="CY45" i="42"/>
  <c r="CY46" i="42"/>
  <c r="CY47" i="42"/>
  <c r="CY48" i="42"/>
  <c r="CY49" i="42"/>
  <c r="CY50" i="42"/>
  <c r="CY51" i="42"/>
  <c r="CY52" i="42"/>
  <c r="CY53" i="42"/>
  <c r="CY54" i="42"/>
  <c r="CY55" i="42"/>
  <c r="CY56" i="42"/>
  <c r="CY57" i="42"/>
  <c r="CY58" i="42"/>
  <c r="CY59" i="42"/>
  <c r="CY60" i="42"/>
  <c r="CY61" i="42"/>
  <c r="CY62" i="42"/>
  <c r="CY63" i="42"/>
  <c r="CY64" i="42"/>
  <c r="CY65" i="42"/>
  <c r="CY66" i="42"/>
  <c r="CY67" i="42"/>
  <c r="CY68" i="42"/>
  <c r="CY69" i="42"/>
  <c r="CY70" i="42"/>
  <c r="CY71" i="42"/>
  <c r="CY72" i="42"/>
  <c r="CY73" i="42"/>
  <c r="CY74" i="42"/>
  <c r="CY75" i="42"/>
  <c r="CY76" i="42"/>
  <c r="CY77" i="42"/>
  <c r="CY78" i="42"/>
  <c r="CY79" i="42"/>
  <c r="CY80" i="42"/>
  <c r="CY81" i="42"/>
  <c r="CY82" i="42"/>
  <c r="CY83" i="42"/>
  <c r="CY84" i="42"/>
  <c r="CY85" i="42"/>
  <c r="CY86" i="42"/>
  <c r="CY87" i="42"/>
  <c r="CY88" i="42"/>
  <c r="CY89" i="42"/>
  <c r="CY90" i="42"/>
  <c r="CY91" i="42"/>
  <c r="CY92" i="42"/>
  <c r="CY93" i="42"/>
  <c r="CY94" i="42"/>
  <c r="CY95" i="42"/>
  <c r="CY96" i="42"/>
  <c r="CY97" i="42"/>
  <c r="CY98" i="42"/>
  <c r="CY99" i="42"/>
  <c r="CY100" i="42"/>
  <c r="CY101" i="42"/>
  <c r="CY102" i="42"/>
  <c r="CY103" i="42"/>
  <c r="CY104" i="42"/>
  <c r="CY105" i="42"/>
  <c r="CY106" i="42"/>
  <c r="CY107" i="42"/>
  <c r="CY108" i="42"/>
  <c r="CY109" i="42"/>
  <c r="CY110" i="42"/>
  <c r="CY111" i="42"/>
  <c r="CY112" i="42"/>
  <c r="CY113" i="42"/>
  <c r="CY114" i="42"/>
  <c r="CY115" i="42"/>
  <c r="CY116" i="42"/>
  <c r="CY117" i="42"/>
  <c r="CY118" i="42"/>
  <c r="CY119" i="42"/>
  <c r="CY120" i="42"/>
  <c r="CW5" i="42"/>
  <c r="CW6" i="42"/>
  <c r="CW7" i="42"/>
  <c r="CW8" i="42"/>
  <c r="CW9" i="42"/>
  <c r="CW10" i="42"/>
  <c r="CW11" i="42"/>
  <c r="CW12" i="42"/>
  <c r="CW13" i="42"/>
  <c r="CW14" i="42"/>
  <c r="CW15" i="42"/>
  <c r="CW16" i="42"/>
  <c r="CW17" i="42"/>
  <c r="CW18" i="42"/>
  <c r="CW19" i="42"/>
  <c r="CW20" i="42"/>
  <c r="CW21" i="42"/>
  <c r="CW22" i="42"/>
  <c r="CW23" i="42"/>
  <c r="CW24" i="42"/>
  <c r="CW25" i="42"/>
  <c r="CW26" i="42"/>
  <c r="CW27" i="42"/>
  <c r="CW28" i="42"/>
  <c r="CW29" i="42"/>
  <c r="CW30" i="42"/>
  <c r="CW31" i="42"/>
  <c r="CW32" i="42"/>
  <c r="CW33" i="42"/>
  <c r="CW34" i="42"/>
  <c r="CW35" i="42"/>
  <c r="CW36" i="42"/>
  <c r="CW37" i="42"/>
  <c r="CW38" i="42"/>
  <c r="CW39" i="42"/>
  <c r="CW40" i="42"/>
  <c r="CW41" i="42"/>
  <c r="CW42" i="42"/>
  <c r="CW43" i="42"/>
  <c r="CW44" i="42"/>
  <c r="CW45" i="42"/>
  <c r="CW46" i="42"/>
  <c r="CW47" i="42"/>
  <c r="CW48" i="42"/>
  <c r="CW49" i="42"/>
  <c r="CW50" i="42"/>
  <c r="CW51" i="42"/>
  <c r="CW52" i="42"/>
  <c r="CW53" i="42"/>
  <c r="CW54" i="42"/>
  <c r="CW55" i="42"/>
  <c r="CW56" i="42"/>
  <c r="CW57" i="42"/>
  <c r="CW58" i="42"/>
  <c r="CW59" i="42"/>
  <c r="CW60" i="42"/>
  <c r="CW61" i="42"/>
  <c r="CW62" i="42"/>
  <c r="CW63" i="42"/>
  <c r="CW64" i="42"/>
  <c r="CW65" i="42"/>
  <c r="CW66" i="42"/>
  <c r="CW67" i="42"/>
  <c r="CW68" i="42"/>
  <c r="CW69" i="42"/>
  <c r="CW70" i="42"/>
  <c r="CW71" i="42"/>
  <c r="CW72" i="42"/>
  <c r="CW73" i="42"/>
  <c r="CW74" i="42"/>
  <c r="CW75" i="42"/>
  <c r="CW76" i="42"/>
  <c r="CW77" i="42"/>
  <c r="CW78" i="42"/>
  <c r="CW79" i="42"/>
  <c r="CW80" i="42"/>
  <c r="CW81" i="42"/>
  <c r="CW82" i="42"/>
  <c r="CW83" i="42"/>
  <c r="CW84" i="42"/>
  <c r="CW85" i="42"/>
  <c r="CW86" i="42"/>
  <c r="CW87" i="42"/>
  <c r="CW88" i="42"/>
  <c r="CW89" i="42"/>
  <c r="CW90" i="42"/>
  <c r="CW91" i="42"/>
  <c r="CW92" i="42"/>
  <c r="CW93" i="42"/>
  <c r="CW94" i="42"/>
  <c r="CW95" i="42"/>
  <c r="CW96" i="42"/>
  <c r="CW97" i="42"/>
  <c r="CW98" i="42"/>
  <c r="CW99" i="42"/>
  <c r="CW100" i="42"/>
  <c r="CW101" i="42"/>
  <c r="CW102" i="42"/>
  <c r="CW103" i="42"/>
  <c r="CW104" i="42"/>
  <c r="CW105" i="42"/>
  <c r="CW106" i="42"/>
  <c r="CW107" i="42"/>
  <c r="CW108" i="42"/>
  <c r="CW109" i="42"/>
  <c r="CW110" i="42"/>
  <c r="CW111" i="42"/>
  <c r="CW112" i="42"/>
  <c r="CW113" i="42"/>
  <c r="CW114" i="42"/>
  <c r="CW115" i="42"/>
  <c r="CW116" i="42"/>
  <c r="CW117" i="42"/>
  <c r="CW118" i="42"/>
  <c r="CW119" i="42"/>
  <c r="CW120" i="42"/>
  <c r="CU5" i="42"/>
  <c r="CU6" i="42"/>
  <c r="CU7" i="42"/>
  <c r="CU8" i="42"/>
  <c r="CU9" i="42"/>
  <c r="CU10" i="42"/>
  <c r="CU11" i="42"/>
  <c r="CU12" i="42"/>
  <c r="CU13" i="42"/>
  <c r="CU14" i="42"/>
  <c r="CU15" i="42"/>
  <c r="CU16" i="42"/>
  <c r="CU17" i="42"/>
  <c r="CU18" i="42"/>
  <c r="CU19" i="42"/>
  <c r="CU20" i="42"/>
  <c r="CU21" i="42"/>
  <c r="CU22" i="42"/>
  <c r="CU23" i="42"/>
  <c r="CU24" i="42"/>
  <c r="CU25" i="42"/>
  <c r="CU26" i="42"/>
  <c r="CU27" i="42"/>
  <c r="CU28" i="42"/>
  <c r="CU29" i="42"/>
  <c r="CU30" i="42"/>
  <c r="CU31" i="42"/>
  <c r="CU32" i="42"/>
  <c r="CU33" i="42"/>
  <c r="CU34" i="42"/>
  <c r="CU35" i="42"/>
  <c r="CU36" i="42"/>
  <c r="CU37" i="42"/>
  <c r="CU38" i="42"/>
  <c r="CU39" i="42"/>
  <c r="CU40" i="42"/>
  <c r="CU41" i="42"/>
  <c r="CU42" i="42"/>
  <c r="CU43" i="42"/>
  <c r="CU44" i="42"/>
  <c r="CU45" i="42"/>
  <c r="CU46" i="42"/>
  <c r="CU47" i="42"/>
  <c r="CU48" i="42"/>
  <c r="CU49" i="42"/>
  <c r="CU50" i="42"/>
  <c r="CU51" i="42"/>
  <c r="CU52" i="42"/>
  <c r="CU53" i="42"/>
  <c r="CU54" i="42"/>
  <c r="CU55" i="42"/>
  <c r="CU56" i="42"/>
  <c r="CU57" i="42"/>
  <c r="CU58" i="42"/>
  <c r="CU59" i="42"/>
  <c r="CU60" i="42"/>
  <c r="CU61" i="42"/>
  <c r="CU62" i="42"/>
  <c r="CU63" i="42"/>
  <c r="CU64" i="42"/>
  <c r="CU65" i="42"/>
  <c r="CU66" i="42"/>
  <c r="CU67" i="42"/>
  <c r="CU68" i="42"/>
  <c r="CU69" i="42"/>
  <c r="CU70" i="42"/>
  <c r="CU71" i="42"/>
  <c r="CU72" i="42"/>
  <c r="CU73" i="42"/>
  <c r="CU74" i="42"/>
  <c r="CU75" i="42"/>
  <c r="CU76" i="42"/>
  <c r="CU77" i="42"/>
  <c r="CU78" i="42"/>
  <c r="CU79" i="42"/>
  <c r="CU80" i="42"/>
  <c r="CU81" i="42"/>
  <c r="CU82" i="42"/>
  <c r="CU83" i="42"/>
  <c r="CU84" i="42"/>
  <c r="CU85" i="42"/>
  <c r="CU86" i="42"/>
  <c r="CU87" i="42"/>
  <c r="CU88" i="42"/>
  <c r="CU89" i="42"/>
  <c r="CU90" i="42"/>
  <c r="CU91" i="42"/>
  <c r="CU92" i="42"/>
  <c r="CU93" i="42"/>
  <c r="CU94" i="42"/>
  <c r="CU95" i="42"/>
  <c r="CU96" i="42"/>
  <c r="CU97" i="42"/>
  <c r="CU98" i="42"/>
  <c r="CU99" i="42"/>
  <c r="CU100" i="42"/>
  <c r="CU101" i="42"/>
  <c r="CU102" i="42"/>
  <c r="CU103" i="42"/>
  <c r="CU104" i="42"/>
  <c r="CU105" i="42"/>
  <c r="CU106" i="42"/>
  <c r="CU107" i="42"/>
  <c r="CU108" i="42"/>
  <c r="CU109" i="42"/>
  <c r="CU110" i="42"/>
  <c r="CU111" i="42"/>
  <c r="CU112" i="42"/>
  <c r="CU113" i="42"/>
  <c r="CU114" i="42"/>
  <c r="CU115" i="42"/>
  <c r="CU116" i="42"/>
  <c r="CU117" i="42"/>
  <c r="CU118" i="42"/>
  <c r="CU119" i="42"/>
  <c r="CU120" i="42"/>
  <c r="CS5" i="42"/>
  <c r="CS6" i="42"/>
  <c r="CS7" i="42"/>
  <c r="CS8" i="42"/>
  <c r="CS9" i="42"/>
  <c r="CS10" i="42"/>
  <c r="CS11" i="42"/>
  <c r="CS12" i="42"/>
  <c r="CS13" i="42"/>
  <c r="CS14" i="42"/>
  <c r="CS15" i="42"/>
  <c r="CS16" i="42"/>
  <c r="CS17" i="42"/>
  <c r="CS18" i="42"/>
  <c r="CS19" i="42"/>
  <c r="CS20" i="42"/>
  <c r="CS21" i="42"/>
  <c r="CS22" i="42"/>
  <c r="CS23" i="42"/>
  <c r="CS24" i="42"/>
  <c r="CS25" i="42"/>
  <c r="CS26" i="42"/>
  <c r="CS27" i="42"/>
  <c r="CS28" i="42"/>
  <c r="CS29" i="42"/>
  <c r="CS30" i="42"/>
  <c r="CS31" i="42"/>
  <c r="CS32" i="42"/>
  <c r="CS33" i="42"/>
  <c r="CS34" i="42"/>
  <c r="CS35" i="42"/>
  <c r="CS36" i="42"/>
  <c r="CS37" i="42"/>
  <c r="CS38" i="42"/>
  <c r="CS39" i="42"/>
  <c r="CS40" i="42"/>
  <c r="CS41" i="42"/>
  <c r="CS42" i="42"/>
  <c r="CS43" i="42"/>
  <c r="CS44" i="42"/>
  <c r="CS45" i="42"/>
  <c r="CS46" i="42"/>
  <c r="CS47" i="42"/>
  <c r="CS48" i="42"/>
  <c r="CS49" i="42"/>
  <c r="CS50" i="42"/>
  <c r="CS51" i="42"/>
  <c r="CS52" i="42"/>
  <c r="CS53" i="42"/>
  <c r="CS54" i="42"/>
  <c r="CS55" i="42"/>
  <c r="CS56" i="42"/>
  <c r="CS57" i="42"/>
  <c r="CS58" i="42"/>
  <c r="CS59" i="42"/>
  <c r="CS60" i="42"/>
  <c r="CS61" i="42"/>
  <c r="CS62" i="42"/>
  <c r="CS63" i="42"/>
  <c r="CS64" i="42"/>
  <c r="CS65" i="42"/>
  <c r="CS66" i="42"/>
  <c r="CS67" i="42"/>
  <c r="CS68" i="42"/>
  <c r="CS69" i="42"/>
  <c r="CS70" i="42"/>
  <c r="CS71" i="42"/>
  <c r="CS72" i="42"/>
  <c r="CS73" i="42"/>
  <c r="CS74" i="42"/>
  <c r="CS75" i="42"/>
  <c r="CS76" i="42"/>
  <c r="CS77" i="42"/>
  <c r="CS78" i="42"/>
  <c r="CS79" i="42"/>
  <c r="CS80" i="42"/>
  <c r="CS81" i="42"/>
  <c r="CS82" i="42"/>
  <c r="CS83" i="42"/>
  <c r="CS84" i="42"/>
  <c r="CS85" i="42"/>
  <c r="CS86" i="42"/>
  <c r="CS87" i="42"/>
  <c r="CS88" i="42"/>
  <c r="CS89" i="42"/>
  <c r="CS90" i="42"/>
  <c r="CS91" i="42"/>
  <c r="CS92" i="42"/>
  <c r="CS93" i="42"/>
  <c r="CS94" i="42"/>
  <c r="CS95" i="42"/>
  <c r="CS96" i="42"/>
  <c r="CS97" i="42"/>
  <c r="CS98" i="42"/>
  <c r="CS99" i="42"/>
  <c r="CS100" i="42"/>
  <c r="CS101" i="42"/>
  <c r="CS102" i="42"/>
  <c r="CS103" i="42"/>
  <c r="CS104" i="42"/>
  <c r="CS105" i="42"/>
  <c r="CS106" i="42"/>
  <c r="CS107" i="42"/>
  <c r="CS108" i="42"/>
  <c r="CS109" i="42"/>
  <c r="CS110" i="42"/>
  <c r="CS111" i="42"/>
  <c r="CS112" i="42"/>
  <c r="CS113" i="42"/>
  <c r="CS114" i="42"/>
  <c r="CS115" i="42"/>
  <c r="CS116" i="42"/>
  <c r="CS117" i="42"/>
  <c r="CS118" i="42"/>
  <c r="CS119" i="42"/>
  <c r="CS120" i="42"/>
  <c r="CQ5" i="42"/>
  <c r="CQ6" i="42"/>
  <c r="CQ7" i="42"/>
  <c r="CQ8" i="42"/>
  <c r="CQ9" i="42"/>
  <c r="CQ10" i="42"/>
  <c r="CQ11" i="42"/>
  <c r="CQ12" i="42"/>
  <c r="CQ13" i="42"/>
  <c r="CQ14" i="42"/>
  <c r="CQ15" i="42"/>
  <c r="CQ16" i="42"/>
  <c r="CQ17" i="42"/>
  <c r="CQ18" i="42"/>
  <c r="CQ19" i="42"/>
  <c r="CQ20" i="42"/>
  <c r="CQ21" i="42"/>
  <c r="CQ22" i="42"/>
  <c r="CQ23" i="42"/>
  <c r="CQ24" i="42"/>
  <c r="CQ25" i="42"/>
  <c r="CQ26" i="42"/>
  <c r="CQ27" i="42"/>
  <c r="CQ28" i="42"/>
  <c r="CQ29" i="42"/>
  <c r="CQ30" i="42"/>
  <c r="CQ31" i="42"/>
  <c r="CQ32" i="42"/>
  <c r="CQ33" i="42"/>
  <c r="CQ34" i="42"/>
  <c r="CQ35" i="42"/>
  <c r="CQ36" i="42"/>
  <c r="CQ37" i="42"/>
  <c r="CQ38" i="42"/>
  <c r="CQ39" i="42"/>
  <c r="CQ40" i="42"/>
  <c r="CQ41" i="42"/>
  <c r="CQ42" i="42"/>
  <c r="CQ43" i="42"/>
  <c r="CQ44" i="42"/>
  <c r="CQ45" i="42"/>
  <c r="CQ46" i="42"/>
  <c r="CQ47" i="42"/>
  <c r="CQ48" i="42"/>
  <c r="CQ49" i="42"/>
  <c r="CQ50" i="42"/>
  <c r="CQ51" i="42"/>
  <c r="CQ52" i="42"/>
  <c r="CQ53" i="42"/>
  <c r="CQ54" i="42"/>
  <c r="CQ55" i="42"/>
  <c r="CQ56" i="42"/>
  <c r="CQ57" i="42"/>
  <c r="CQ58" i="42"/>
  <c r="CQ59" i="42"/>
  <c r="CQ60" i="42"/>
  <c r="CQ61" i="42"/>
  <c r="CQ62" i="42"/>
  <c r="CQ63" i="42"/>
  <c r="CQ64" i="42"/>
  <c r="CQ65" i="42"/>
  <c r="CQ66" i="42"/>
  <c r="CQ67" i="42"/>
  <c r="CQ68" i="42"/>
  <c r="CQ69" i="42"/>
  <c r="CQ70" i="42"/>
  <c r="CQ71" i="42"/>
  <c r="CQ72" i="42"/>
  <c r="CQ73" i="42"/>
  <c r="CQ74" i="42"/>
  <c r="CQ75" i="42"/>
  <c r="CQ76" i="42"/>
  <c r="CQ77" i="42"/>
  <c r="CQ78" i="42"/>
  <c r="CQ79" i="42"/>
  <c r="CQ80" i="42"/>
  <c r="CQ81" i="42"/>
  <c r="CQ82" i="42"/>
  <c r="CQ83" i="42"/>
  <c r="CQ84" i="42"/>
  <c r="CQ85" i="42"/>
  <c r="CQ86" i="42"/>
  <c r="CQ87" i="42"/>
  <c r="CQ88" i="42"/>
  <c r="CQ89" i="42"/>
  <c r="CQ90" i="42"/>
  <c r="CQ91" i="42"/>
  <c r="CQ92" i="42"/>
  <c r="CQ93" i="42"/>
  <c r="CQ94" i="42"/>
  <c r="CQ95" i="42"/>
  <c r="CQ96" i="42"/>
  <c r="CQ97" i="42"/>
  <c r="CQ98" i="42"/>
  <c r="CQ99" i="42"/>
  <c r="CQ100" i="42"/>
  <c r="CQ101" i="42"/>
  <c r="CQ102" i="42"/>
  <c r="CQ103" i="42"/>
  <c r="CQ104" i="42"/>
  <c r="CQ105" i="42"/>
  <c r="CQ106" i="42"/>
  <c r="CQ107" i="42"/>
  <c r="CQ108" i="42"/>
  <c r="CQ109" i="42"/>
  <c r="CQ110" i="42"/>
  <c r="CQ111" i="42"/>
  <c r="CQ112" i="42"/>
  <c r="CQ113" i="42"/>
  <c r="CQ114" i="42"/>
  <c r="CQ115" i="42"/>
  <c r="CQ116" i="42"/>
  <c r="CQ117" i="42"/>
  <c r="CQ118" i="42"/>
  <c r="CQ119" i="42"/>
  <c r="CQ120" i="42"/>
  <c r="CO5" i="42"/>
  <c r="CO6" i="42"/>
  <c r="CO7" i="42"/>
  <c r="CO8" i="42"/>
  <c r="CO9" i="42"/>
  <c r="CO10" i="42"/>
  <c r="CO11" i="42"/>
  <c r="CO12" i="42"/>
  <c r="CO13" i="42"/>
  <c r="CO14" i="42"/>
  <c r="CO15" i="42"/>
  <c r="CO16" i="42"/>
  <c r="CO17" i="42"/>
  <c r="CO18" i="42"/>
  <c r="CO19" i="42"/>
  <c r="CO20" i="42"/>
  <c r="CO21" i="42"/>
  <c r="CO22" i="42"/>
  <c r="CO23" i="42"/>
  <c r="CO24" i="42"/>
  <c r="CO25" i="42"/>
  <c r="CO26" i="42"/>
  <c r="CO27" i="42"/>
  <c r="CO28" i="42"/>
  <c r="CO29" i="42"/>
  <c r="CO30" i="42"/>
  <c r="CO31" i="42"/>
  <c r="CO32" i="42"/>
  <c r="CO33" i="42"/>
  <c r="CO34" i="42"/>
  <c r="CO35" i="42"/>
  <c r="CO36" i="42"/>
  <c r="CO37" i="42"/>
  <c r="CO38" i="42"/>
  <c r="CO39" i="42"/>
  <c r="CO40" i="42"/>
  <c r="CO41" i="42"/>
  <c r="CO42" i="42"/>
  <c r="CO43" i="42"/>
  <c r="CO44" i="42"/>
  <c r="CO45" i="42"/>
  <c r="CO46" i="42"/>
  <c r="CO47" i="42"/>
  <c r="CO48" i="42"/>
  <c r="CO49" i="42"/>
  <c r="CO50" i="42"/>
  <c r="CO51" i="42"/>
  <c r="CO52" i="42"/>
  <c r="CO53" i="42"/>
  <c r="CO54" i="42"/>
  <c r="CO55" i="42"/>
  <c r="CO56" i="42"/>
  <c r="CO57" i="42"/>
  <c r="CO58" i="42"/>
  <c r="CO59" i="42"/>
  <c r="CO60" i="42"/>
  <c r="CO61" i="42"/>
  <c r="CO62" i="42"/>
  <c r="CO63" i="42"/>
  <c r="CO64" i="42"/>
  <c r="CO65" i="42"/>
  <c r="CO66" i="42"/>
  <c r="CO67" i="42"/>
  <c r="CO68" i="42"/>
  <c r="CO69" i="42"/>
  <c r="CO70" i="42"/>
  <c r="CO71" i="42"/>
  <c r="CO72" i="42"/>
  <c r="CO73" i="42"/>
  <c r="CO74" i="42"/>
  <c r="CO75" i="42"/>
  <c r="CO76" i="42"/>
  <c r="CO77" i="42"/>
  <c r="CO78" i="42"/>
  <c r="CO79" i="42"/>
  <c r="CO80" i="42"/>
  <c r="CO81" i="42"/>
  <c r="CO82" i="42"/>
  <c r="CO83" i="42"/>
  <c r="CO84" i="42"/>
  <c r="CO85" i="42"/>
  <c r="CO86" i="42"/>
  <c r="CO87" i="42"/>
  <c r="CO88" i="42"/>
  <c r="CO89" i="42"/>
  <c r="CO90" i="42"/>
  <c r="CO91" i="42"/>
  <c r="CO92" i="42"/>
  <c r="CO93" i="42"/>
  <c r="CO94" i="42"/>
  <c r="CO95" i="42"/>
  <c r="CO96" i="42"/>
  <c r="CO97" i="42"/>
  <c r="CO98" i="42"/>
  <c r="CO99" i="42"/>
  <c r="CO100" i="42"/>
  <c r="CO101" i="42"/>
  <c r="CO102" i="42"/>
  <c r="CO103" i="42"/>
  <c r="CO104" i="42"/>
  <c r="CO105" i="42"/>
  <c r="CO106" i="42"/>
  <c r="CO107" i="42"/>
  <c r="CO108" i="42"/>
  <c r="CO109" i="42"/>
  <c r="CO110" i="42"/>
  <c r="CO111" i="42"/>
  <c r="CO112" i="42"/>
  <c r="CO113" i="42"/>
  <c r="CO114" i="42"/>
  <c r="CO115" i="42"/>
  <c r="CO116" i="42"/>
  <c r="CO117" i="42"/>
  <c r="CO118" i="42"/>
  <c r="CO119" i="42"/>
  <c r="CO120" i="42"/>
  <c r="CM5" i="42"/>
  <c r="CM6" i="42"/>
  <c r="CM7" i="42"/>
  <c r="CM8" i="42"/>
  <c r="CM9" i="42"/>
  <c r="CM10" i="42"/>
  <c r="CM11" i="42"/>
  <c r="CM12" i="42"/>
  <c r="CM13" i="42"/>
  <c r="CM14" i="42"/>
  <c r="CM15" i="42"/>
  <c r="CM16" i="42"/>
  <c r="CM17" i="42"/>
  <c r="CM18" i="42"/>
  <c r="CM19" i="42"/>
  <c r="CM20" i="42"/>
  <c r="CM21" i="42"/>
  <c r="CM22" i="42"/>
  <c r="CM23" i="42"/>
  <c r="CM24" i="42"/>
  <c r="CM25" i="42"/>
  <c r="CM26" i="42"/>
  <c r="CM27" i="42"/>
  <c r="CM28" i="42"/>
  <c r="CM29" i="42"/>
  <c r="CM30" i="42"/>
  <c r="CM31" i="42"/>
  <c r="CM32" i="42"/>
  <c r="CM33" i="42"/>
  <c r="CM34" i="42"/>
  <c r="CM35" i="42"/>
  <c r="CM36" i="42"/>
  <c r="CM37" i="42"/>
  <c r="CM38" i="42"/>
  <c r="CM39" i="42"/>
  <c r="CM40" i="42"/>
  <c r="CM41" i="42"/>
  <c r="CM42" i="42"/>
  <c r="CM43" i="42"/>
  <c r="CM44" i="42"/>
  <c r="CM45" i="42"/>
  <c r="CM46" i="42"/>
  <c r="CM47" i="42"/>
  <c r="CM48" i="42"/>
  <c r="CM49" i="42"/>
  <c r="CM50" i="42"/>
  <c r="CM51" i="42"/>
  <c r="CM52" i="42"/>
  <c r="CM53" i="42"/>
  <c r="CM54" i="42"/>
  <c r="CM55" i="42"/>
  <c r="CM56" i="42"/>
  <c r="CM57" i="42"/>
  <c r="CM58" i="42"/>
  <c r="CM59" i="42"/>
  <c r="CM60" i="42"/>
  <c r="CM61" i="42"/>
  <c r="CM62" i="42"/>
  <c r="CM63" i="42"/>
  <c r="CM64" i="42"/>
  <c r="CM65" i="42"/>
  <c r="CM66" i="42"/>
  <c r="CM67" i="42"/>
  <c r="CM68" i="42"/>
  <c r="CM69" i="42"/>
  <c r="CM70" i="42"/>
  <c r="CM71" i="42"/>
  <c r="CM72" i="42"/>
  <c r="CM73" i="42"/>
  <c r="CM74" i="42"/>
  <c r="CM75" i="42"/>
  <c r="CM76" i="42"/>
  <c r="CM77" i="42"/>
  <c r="CM78" i="42"/>
  <c r="CM79" i="42"/>
  <c r="CM80" i="42"/>
  <c r="CM81" i="42"/>
  <c r="CM82" i="42"/>
  <c r="CM83" i="42"/>
  <c r="CM84" i="42"/>
  <c r="CM85" i="42"/>
  <c r="CM86" i="42"/>
  <c r="CM87" i="42"/>
  <c r="CM88" i="42"/>
  <c r="CM89" i="42"/>
  <c r="CM90" i="42"/>
  <c r="CM91" i="42"/>
  <c r="CM92" i="42"/>
  <c r="CM93" i="42"/>
  <c r="CM94" i="42"/>
  <c r="CM95" i="42"/>
  <c r="CM96" i="42"/>
  <c r="CM97" i="42"/>
  <c r="CM98" i="42"/>
  <c r="CM99" i="42"/>
  <c r="CM100" i="42"/>
  <c r="CM101" i="42"/>
  <c r="CM102" i="42"/>
  <c r="CM103" i="42"/>
  <c r="CM104" i="42"/>
  <c r="CM105" i="42"/>
  <c r="CM106" i="42"/>
  <c r="CM107" i="42"/>
  <c r="CM108" i="42"/>
  <c r="CM109" i="42"/>
  <c r="CM110" i="42"/>
  <c r="CM111" i="42"/>
  <c r="CM112" i="42"/>
  <c r="CM113" i="42"/>
  <c r="CM114" i="42"/>
  <c r="CM115" i="42"/>
  <c r="CM116" i="42"/>
  <c r="CM117" i="42"/>
  <c r="CM118" i="42"/>
  <c r="CM119" i="42"/>
  <c r="CM120" i="42"/>
  <c r="CK5" i="42"/>
  <c r="CK6" i="42"/>
  <c r="CK7" i="42"/>
  <c r="CK8" i="42"/>
  <c r="CK9" i="42"/>
  <c r="CK10" i="42"/>
  <c r="CK11" i="42"/>
  <c r="CK12" i="42"/>
  <c r="CK13" i="42"/>
  <c r="CK14" i="42"/>
  <c r="CK15" i="42"/>
  <c r="CK16" i="42"/>
  <c r="CK17" i="42"/>
  <c r="CK18" i="42"/>
  <c r="CK19" i="42"/>
  <c r="CK20" i="42"/>
  <c r="CK21" i="42"/>
  <c r="CK22" i="42"/>
  <c r="CK23" i="42"/>
  <c r="CK24" i="42"/>
  <c r="CK25" i="42"/>
  <c r="CK26" i="42"/>
  <c r="CK27" i="42"/>
  <c r="CK28" i="42"/>
  <c r="CK29" i="42"/>
  <c r="CK30" i="42"/>
  <c r="CK31" i="42"/>
  <c r="CK32" i="42"/>
  <c r="CK33" i="42"/>
  <c r="CK34" i="42"/>
  <c r="CK35" i="42"/>
  <c r="CK36" i="42"/>
  <c r="CK37" i="42"/>
  <c r="CK38" i="42"/>
  <c r="CK39" i="42"/>
  <c r="CK40" i="42"/>
  <c r="CK41" i="42"/>
  <c r="CK42" i="42"/>
  <c r="CK43" i="42"/>
  <c r="CK44" i="42"/>
  <c r="CK45" i="42"/>
  <c r="CK46" i="42"/>
  <c r="CK47" i="42"/>
  <c r="CK48" i="42"/>
  <c r="CK49" i="42"/>
  <c r="CK50" i="42"/>
  <c r="CK51" i="42"/>
  <c r="CK52" i="42"/>
  <c r="CK53" i="42"/>
  <c r="CK54" i="42"/>
  <c r="CK55" i="42"/>
  <c r="CK56" i="42"/>
  <c r="CK57" i="42"/>
  <c r="CK58" i="42"/>
  <c r="CK59" i="42"/>
  <c r="CK60" i="42"/>
  <c r="CK61" i="42"/>
  <c r="CK62" i="42"/>
  <c r="CK63" i="42"/>
  <c r="CK64" i="42"/>
  <c r="CK65" i="42"/>
  <c r="CK66" i="42"/>
  <c r="CK67" i="42"/>
  <c r="CK68" i="42"/>
  <c r="CK69" i="42"/>
  <c r="CK70" i="42"/>
  <c r="CK71" i="42"/>
  <c r="CK72" i="42"/>
  <c r="CK73" i="42"/>
  <c r="CK74" i="42"/>
  <c r="CK75" i="42"/>
  <c r="CK76" i="42"/>
  <c r="CK77" i="42"/>
  <c r="CK78" i="42"/>
  <c r="CK79" i="42"/>
  <c r="CK80" i="42"/>
  <c r="CK81" i="42"/>
  <c r="CK82" i="42"/>
  <c r="CK83" i="42"/>
  <c r="CK84" i="42"/>
  <c r="CK85" i="42"/>
  <c r="CK86" i="42"/>
  <c r="CK87" i="42"/>
  <c r="CK88" i="42"/>
  <c r="CK89" i="42"/>
  <c r="CK90" i="42"/>
  <c r="CK91" i="42"/>
  <c r="CK92" i="42"/>
  <c r="CK93" i="42"/>
  <c r="CK94" i="42"/>
  <c r="CK95" i="42"/>
  <c r="CK96" i="42"/>
  <c r="CK97" i="42"/>
  <c r="CK98" i="42"/>
  <c r="CK99" i="42"/>
  <c r="CK100" i="42"/>
  <c r="CK101" i="42"/>
  <c r="CK102" i="42"/>
  <c r="CK103" i="42"/>
  <c r="CK104" i="42"/>
  <c r="CK105" i="42"/>
  <c r="CK106" i="42"/>
  <c r="CK107" i="42"/>
  <c r="CK108" i="42"/>
  <c r="CK109" i="42"/>
  <c r="CK110" i="42"/>
  <c r="CK111" i="42"/>
  <c r="CK112" i="42"/>
  <c r="CK113" i="42"/>
  <c r="CK114" i="42"/>
  <c r="CK115" i="42"/>
  <c r="CK116" i="42"/>
  <c r="CK117" i="42"/>
  <c r="CK118" i="42"/>
  <c r="CK119" i="42"/>
  <c r="CK120" i="42"/>
  <c r="CI5" i="42"/>
  <c r="CI6" i="42"/>
  <c r="CI7" i="42"/>
  <c r="CI8" i="42"/>
  <c r="CI9" i="42"/>
  <c r="CI10" i="42"/>
  <c r="CI11" i="42"/>
  <c r="CI12" i="42"/>
  <c r="CI13" i="42"/>
  <c r="CI14" i="42"/>
  <c r="CI15" i="42"/>
  <c r="CI16" i="42"/>
  <c r="CI17" i="42"/>
  <c r="CI18" i="42"/>
  <c r="CI19" i="42"/>
  <c r="CI20" i="42"/>
  <c r="CI21" i="42"/>
  <c r="CI22" i="42"/>
  <c r="CI23" i="42"/>
  <c r="CI24" i="42"/>
  <c r="CI25" i="42"/>
  <c r="CI26" i="42"/>
  <c r="CI27" i="42"/>
  <c r="CI28" i="42"/>
  <c r="CI29" i="42"/>
  <c r="CI30" i="42"/>
  <c r="CI31" i="42"/>
  <c r="CI32" i="42"/>
  <c r="CI33" i="42"/>
  <c r="CI34" i="42"/>
  <c r="CI35" i="42"/>
  <c r="CI36" i="42"/>
  <c r="CI37" i="42"/>
  <c r="CI38" i="42"/>
  <c r="CI39" i="42"/>
  <c r="CI40" i="42"/>
  <c r="CI41" i="42"/>
  <c r="CI42" i="42"/>
  <c r="CI43" i="42"/>
  <c r="CI44" i="42"/>
  <c r="CI45" i="42"/>
  <c r="CI46" i="42"/>
  <c r="CI47" i="42"/>
  <c r="CI48" i="42"/>
  <c r="CI49" i="42"/>
  <c r="CI50" i="42"/>
  <c r="CI51" i="42"/>
  <c r="CI52" i="42"/>
  <c r="CI53" i="42"/>
  <c r="CI54" i="42"/>
  <c r="CI55" i="42"/>
  <c r="CI56" i="42"/>
  <c r="CI57" i="42"/>
  <c r="CI58" i="42"/>
  <c r="CI59" i="42"/>
  <c r="CI60" i="42"/>
  <c r="CI61" i="42"/>
  <c r="CI62" i="42"/>
  <c r="CI63" i="42"/>
  <c r="CI64" i="42"/>
  <c r="CI65" i="42"/>
  <c r="CI66" i="42"/>
  <c r="CI67" i="42"/>
  <c r="CI68" i="42"/>
  <c r="CI69" i="42"/>
  <c r="CI70" i="42"/>
  <c r="CI71" i="42"/>
  <c r="CI72" i="42"/>
  <c r="CI73" i="42"/>
  <c r="CI74" i="42"/>
  <c r="CI75" i="42"/>
  <c r="CI76" i="42"/>
  <c r="CI77" i="42"/>
  <c r="CI78" i="42"/>
  <c r="CI79" i="42"/>
  <c r="CI80" i="42"/>
  <c r="CI81" i="42"/>
  <c r="CI82" i="42"/>
  <c r="CI83" i="42"/>
  <c r="CI84" i="42"/>
  <c r="CI85" i="42"/>
  <c r="CI86" i="42"/>
  <c r="CI87" i="42"/>
  <c r="CI88" i="42"/>
  <c r="CI89" i="42"/>
  <c r="CI90" i="42"/>
  <c r="CI91" i="42"/>
  <c r="CI92" i="42"/>
  <c r="CI93" i="42"/>
  <c r="CI94" i="42"/>
  <c r="CI95" i="42"/>
  <c r="CI96" i="42"/>
  <c r="CI97" i="42"/>
  <c r="CI98" i="42"/>
  <c r="CI99" i="42"/>
  <c r="CI100" i="42"/>
  <c r="CI101" i="42"/>
  <c r="CI102" i="42"/>
  <c r="CI103" i="42"/>
  <c r="CI104" i="42"/>
  <c r="CI105" i="42"/>
  <c r="CI106" i="42"/>
  <c r="CI107" i="42"/>
  <c r="CI108" i="42"/>
  <c r="CI109" i="42"/>
  <c r="CI110" i="42"/>
  <c r="CI111" i="42"/>
  <c r="CI112" i="42"/>
  <c r="CI113" i="42"/>
  <c r="CI114" i="42"/>
  <c r="CI115" i="42"/>
  <c r="CI116" i="42"/>
  <c r="CI117" i="42"/>
  <c r="CI118" i="42"/>
  <c r="CI119" i="42"/>
  <c r="CI120" i="42"/>
  <c r="CG5" i="42"/>
  <c r="CG6" i="42"/>
  <c r="CG7" i="42"/>
  <c r="CG8" i="42"/>
  <c r="CG9" i="42"/>
  <c r="CG10" i="42"/>
  <c r="CG11" i="42"/>
  <c r="CG12" i="42"/>
  <c r="CG13" i="42"/>
  <c r="CG14" i="42"/>
  <c r="CG15" i="42"/>
  <c r="CG16" i="42"/>
  <c r="CG17" i="42"/>
  <c r="CG18" i="42"/>
  <c r="CG19" i="42"/>
  <c r="CG20" i="42"/>
  <c r="CG21" i="42"/>
  <c r="CG22" i="42"/>
  <c r="CG23" i="42"/>
  <c r="CG24" i="42"/>
  <c r="CG25" i="42"/>
  <c r="CG26" i="42"/>
  <c r="CG27" i="42"/>
  <c r="CG28" i="42"/>
  <c r="CG29" i="42"/>
  <c r="CG30" i="42"/>
  <c r="CG31" i="42"/>
  <c r="CG32" i="42"/>
  <c r="CG33" i="42"/>
  <c r="CG34" i="42"/>
  <c r="CG35" i="42"/>
  <c r="CG36" i="42"/>
  <c r="CG37" i="42"/>
  <c r="CG38" i="42"/>
  <c r="CG39" i="42"/>
  <c r="CG40" i="42"/>
  <c r="CG41" i="42"/>
  <c r="CG42" i="42"/>
  <c r="CG43" i="42"/>
  <c r="CG44" i="42"/>
  <c r="CG45" i="42"/>
  <c r="CG46" i="42"/>
  <c r="CG47" i="42"/>
  <c r="CG48" i="42"/>
  <c r="CG49" i="42"/>
  <c r="CG50" i="42"/>
  <c r="CG51" i="42"/>
  <c r="CG52" i="42"/>
  <c r="CG53" i="42"/>
  <c r="CG54" i="42"/>
  <c r="CG55" i="42"/>
  <c r="CG56" i="42"/>
  <c r="CG57" i="42"/>
  <c r="CG58" i="42"/>
  <c r="CG59" i="42"/>
  <c r="CG60" i="42"/>
  <c r="CG61" i="42"/>
  <c r="CG62" i="42"/>
  <c r="CG63" i="42"/>
  <c r="CG64" i="42"/>
  <c r="CG65" i="42"/>
  <c r="CG66" i="42"/>
  <c r="CG67" i="42"/>
  <c r="CG68" i="42"/>
  <c r="CG69" i="42"/>
  <c r="CG70" i="42"/>
  <c r="CG71" i="42"/>
  <c r="CG72" i="42"/>
  <c r="CG73" i="42"/>
  <c r="CG74" i="42"/>
  <c r="CG75" i="42"/>
  <c r="CG76" i="42"/>
  <c r="CG77" i="42"/>
  <c r="CG78" i="42"/>
  <c r="CG79" i="42"/>
  <c r="CG80" i="42"/>
  <c r="CG81" i="42"/>
  <c r="CG82" i="42"/>
  <c r="CG83" i="42"/>
  <c r="CG84" i="42"/>
  <c r="CG85" i="42"/>
  <c r="CG86" i="42"/>
  <c r="CG87" i="42"/>
  <c r="CG88" i="42"/>
  <c r="CG89" i="42"/>
  <c r="CG90" i="42"/>
  <c r="CG91" i="42"/>
  <c r="CG92" i="42"/>
  <c r="CG93" i="42"/>
  <c r="CG94" i="42"/>
  <c r="CG95" i="42"/>
  <c r="CG96" i="42"/>
  <c r="CG97" i="42"/>
  <c r="CG98" i="42"/>
  <c r="CG99" i="42"/>
  <c r="CG100" i="42"/>
  <c r="CG101" i="42"/>
  <c r="CG102" i="42"/>
  <c r="CG103" i="42"/>
  <c r="CG104" i="42"/>
  <c r="CG105" i="42"/>
  <c r="CG106" i="42"/>
  <c r="CG107" i="42"/>
  <c r="CG108" i="42"/>
  <c r="CG109" i="42"/>
  <c r="CG110" i="42"/>
  <c r="CG111" i="42"/>
  <c r="CG112" i="42"/>
  <c r="CG113" i="42"/>
  <c r="CG114" i="42"/>
  <c r="CG115" i="42"/>
  <c r="CG116" i="42"/>
  <c r="CG117" i="42"/>
  <c r="CG118" i="42"/>
  <c r="CG119" i="42"/>
  <c r="CG120" i="42"/>
  <c r="CE5" i="42"/>
  <c r="CE6" i="42"/>
  <c r="CE7" i="42"/>
  <c r="CE8" i="42"/>
  <c r="CE9" i="42"/>
  <c r="CE10" i="42"/>
  <c r="CE11" i="42"/>
  <c r="CE12" i="42"/>
  <c r="CE13" i="42"/>
  <c r="CE14" i="42"/>
  <c r="CE15" i="42"/>
  <c r="CE16" i="42"/>
  <c r="CE17" i="42"/>
  <c r="CE18" i="42"/>
  <c r="CE19" i="42"/>
  <c r="CE20" i="42"/>
  <c r="CE21" i="42"/>
  <c r="CE22" i="42"/>
  <c r="CE23" i="42"/>
  <c r="CE24" i="42"/>
  <c r="CE25" i="42"/>
  <c r="CE26" i="42"/>
  <c r="CE27" i="42"/>
  <c r="CE28" i="42"/>
  <c r="CE29" i="42"/>
  <c r="CE30" i="42"/>
  <c r="CE31" i="42"/>
  <c r="CE32" i="42"/>
  <c r="CE33" i="42"/>
  <c r="CE34" i="42"/>
  <c r="CE35" i="42"/>
  <c r="CE36" i="42"/>
  <c r="CE37" i="42"/>
  <c r="CE38" i="42"/>
  <c r="CE39" i="42"/>
  <c r="CE40" i="42"/>
  <c r="CE41" i="42"/>
  <c r="CE42" i="42"/>
  <c r="CE43" i="42"/>
  <c r="CE44" i="42"/>
  <c r="CE45" i="42"/>
  <c r="CE46" i="42"/>
  <c r="CE47" i="42"/>
  <c r="CE48" i="42"/>
  <c r="CE49" i="42"/>
  <c r="CE50" i="42"/>
  <c r="CE51" i="42"/>
  <c r="CE52" i="42"/>
  <c r="CE53" i="42"/>
  <c r="CE54" i="42"/>
  <c r="CE55" i="42"/>
  <c r="CE56" i="42"/>
  <c r="CE57" i="42"/>
  <c r="CE58" i="42"/>
  <c r="CE59" i="42"/>
  <c r="CE60" i="42"/>
  <c r="CE61" i="42"/>
  <c r="CE62" i="42"/>
  <c r="CE63" i="42"/>
  <c r="CE64" i="42"/>
  <c r="CE65" i="42"/>
  <c r="CE66" i="42"/>
  <c r="CE67" i="42"/>
  <c r="CE68" i="42"/>
  <c r="CE69" i="42"/>
  <c r="CE70" i="42"/>
  <c r="CE71" i="42"/>
  <c r="CE72" i="42"/>
  <c r="CE73" i="42"/>
  <c r="CE74" i="42"/>
  <c r="CE75" i="42"/>
  <c r="CE76" i="42"/>
  <c r="CE77" i="42"/>
  <c r="CE78" i="42"/>
  <c r="CE79" i="42"/>
  <c r="CE80" i="42"/>
  <c r="CE81" i="42"/>
  <c r="CE82" i="42"/>
  <c r="CE83" i="42"/>
  <c r="CE84" i="42"/>
  <c r="CE85" i="42"/>
  <c r="CE86" i="42"/>
  <c r="CE87" i="42"/>
  <c r="CE88" i="42"/>
  <c r="CE89" i="42"/>
  <c r="CE90" i="42"/>
  <c r="CE91" i="42"/>
  <c r="CE92" i="42"/>
  <c r="CE93" i="42"/>
  <c r="CE94" i="42"/>
  <c r="CE95" i="42"/>
  <c r="CE96" i="42"/>
  <c r="CE97" i="42"/>
  <c r="CE98" i="42"/>
  <c r="CE99" i="42"/>
  <c r="CE100" i="42"/>
  <c r="CE101" i="42"/>
  <c r="CE102" i="42"/>
  <c r="CE103" i="42"/>
  <c r="CE104" i="42"/>
  <c r="CE105" i="42"/>
  <c r="CE106" i="42"/>
  <c r="CE107" i="42"/>
  <c r="CE108" i="42"/>
  <c r="CE109" i="42"/>
  <c r="CE110" i="42"/>
  <c r="CE111" i="42"/>
  <c r="CE112" i="42"/>
  <c r="CE113" i="42"/>
  <c r="CE114" i="42"/>
  <c r="CE115" i="42"/>
  <c r="CE116" i="42"/>
  <c r="CE117" i="42"/>
  <c r="CE118" i="42"/>
  <c r="CE119" i="42"/>
  <c r="CE120" i="42"/>
  <c r="CC5" i="42"/>
  <c r="CC6" i="42"/>
  <c r="CC7" i="42"/>
  <c r="CC8" i="42"/>
  <c r="CC9" i="42"/>
  <c r="CC10" i="42"/>
  <c r="CC11" i="42"/>
  <c r="CC12" i="42"/>
  <c r="CC13" i="42"/>
  <c r="CC14" i="42"/>
  <c r="CC15" i="42"/>
  <c r="CC16" i="42"/>
  <c r="CC17" i="42"/>
  <c r="CC18" i="42"/>
  <c r="CC19" i="42"/>
  <c r="CC20" i="42"/>
  <c r="CC21" i="42"/>
  <c r="CC22" i="42"/>
  <c r="CC23" i="42"/>
  <c r="CC24" i="42"/>
  <c r="CC25" i="42"/>
  <c r="CC26" i="42"/>
  <c r="CC27" i="42"/>
  <c r="CC28" i="42"/>
  <c r="CC29" i="42"/>
  <c r="CC30" i="42"/>
  <c r="CC31" i="42"/>
  <c r="CC32" i="42"/>
  <c r="CC33" i="42"/>
  <c r="CC34" i="42"/>
  <c r="CC35" i="42"/>
  <c r="CC36" i="42"/>
  <c r="CC37" i="42"/>
  <c r="CC38" i="42"/>
  <c r="CC39" i="42"/>
  <c r="CC40" i="42"/>
  <c r="CC41" i="42"/>
  <c r="CC42" i="42"/>
  <c r="CC43" i="42"/>
  <c r="CC44" i="42"/>
  <c r="CC45" i="42"/>
  <c r="CC46" i="42"/>
  <c r="CC47" i="42"/>
  <c r="CC48" i="42"/>
  <c r="CC49" i="42"/>
  <c r="CC50" i="42"/>
  <c r="CC51" i="42"/>
  <c r="CC52" i="42"/>
  <c r="CC53" i="42"/>
  <c r="CC54" i="42"/>
  <c r="CC55" i="42"/>
  <c r="CC56" i="42"/>
  <c r="CC57" i="42"/>
  <c r="CC58" i="42"/>
  <c r="CC59" i="42"/>
  <c r="CC60" i="42"/>
  <c r="CC61" i="42"/>
  <c r="CC62" i="42"/>
  <c r="CC63" i="42"/>
  <c r="CC64" i="42"/>
  <c r="CC65" i="42"/>
  <c r="CC66" i="42"/>
  <c r="CC67" i="42"/>
  <c r="CC68" i="42"/>
  <c r="CC69" i="42"/>
  <c r="CC70" i="42"/>
  <c r="CC71" i="42"/>
  <c r="CC72" i="42"/>
  <c r="CC73" i="42"/>
  <c r="CC74" i="42"/>
  <c r="CC75" i="42"/>
  <c r="CC76" i="42"/>
  <c r="CC77" i="42"/>
  <c r="CC78" i="42"/>
  <c r="CC79" i="42"/>
  <c r="CC80" i="42"/>
  <c r="CC81" i="42"/>
  <c r="CC82" i="42"/>
  <c r="CC83" i="42"/>
  <c r="CC84" i="42"/>
  <c r="CC85" i="42"/>
  <c r="CC86" i="42"/>
  <c r="CC87" i="42"/>
  <c r="CC88" i="42"/>
  <c r="CC89" i="42"/>
  <c r="CC90" i="42"/>
  <c r="CC91" i="42"/>
  <c r="CC92" i="42"/>
  <c r="CC93" i="42"/>
  <c r="CC94" i="42"/>
  <c r="CC95" i="42"/>
  <c r="CC96" i="42"/>
  <c r="CC97" i="42"/>
  <c r="CC98" i="42"/>
  <c r="CC99" i="42"/>
  <c r="CC100" i="42"/>
  <c r="CC101" i="42"/>
  <c r="CC102" i="42"/>
  <c r="CC103" i="42"/>
  <c r="CC104" i="42"/>
  <c r="CC105" i="42"/>
  <c r="CC106" i="42"/>
  <c r="CC107" i="42"/>
  <c r="CC108" i="42"/>
  <c r="CC109" i="42"/>
  <c r="CC110" i="42"/>
  <c r="CC111" i="42"/>
  <c r="CC112" i="42"/>
  <c r="CC113" i="42"/>
  <c r="CC114" i="42"/>
  <c r="CC115" i="42"/>
  <c r="CC116" i="42"/>
  <c r="CC117" i="42"/>
  <c r="CC118" i="42"/>
  <c r="CC119" i="42"/>
  <c r="CC120" i="42"/>
  <c r="CA5" i="42"/>
  <c r="CA6" i="42"/>
  <c r="CA7" i="42"/>
  <c r="CA8" i="42"/>
  <c r="CA9" i="42"/>
  <c r="CA10" i="42"/>
  <c r="CA11" i="42"/>
  <c r="CA12" i="42"/>
  <c r="CA13" i="42"/>
  <c r="CA14" i="42"/>
  <c r="CA15" i="42"/>
  <c r="CA16" i="42"/>
  <c r="CA17" i="42"/>
  <c r="CA18" i="42"/>
  <c r="CA19" i="42"/>
  <c r="CA20" i="42"/>
  <c r="CA21" i="42"/>
  <c r="CA22" i="42"/>
  <c r="CA23" i="42"/>
  <c r="CA24" i="42"/>
  <c r="CA25" i="42"/>
  <c r="CA26" i="42"/>
  <c r="CA27" i="42"/>
  <c r="CA28" i="42"/>
  <c r="CA29" i="42"/>
  <c r="CA30" i="42"/>
  <c r="CA31" i="42"/>
  <c r="CA32" i="42"/>
  <c r="CA33" i="42"/>
  <c r="CA34" i="42"/>
  <c r="CA35" i="42"/>
  <c r="CA36" i="42"/>
  <c r="CA37" i="42"/>
  <c r="CA38" i="42"/>
  <c r="CA39" i="42"/>
  <c r="CA40" i="42"/>
  <c r="CA41" i="42"/>
  <c r="CA42" i="42"/>
  <c r="CA43" i="42"/>
  <c r="CA44" i="42"/>
  <c r="CA45" i="42"/>
  <c r="CA46" i="42"/>
  <c r="CA47" i="42"/>
  <c r="CA48" i="42"/>
  <c r="CA49" i="42"/>
  <c r="CA50" i="42"/>
  <c r="CA51" i="42"/>
  <c r="CA52" i="42"/>
  <c r="CA53" i="42"/>
  <c r="CA54" i="42"/>
  <c r="CA55" i="42"/>
  <c r="CA56" i="42"/>
  <c r="CA57" i="42"/>
  <c r="CA58" i="42"/>
  <c r="CA59" i="42"/>
  <c r="CA60" i="42"/>
  <c r="CA61" i="42"/>
  <c r="CA62" i="42"/>
  <c r="CA63" i="42"/>
  <c r="CA64" i="42"/>
  <c r="CA65" i="42"/>
  <c r="CA66" i="42"/>
  <c r="CA67" i="42"/>
  <c r="CA68" i="42"/>
  <c r="CA69" i="42"/>
  <c r="CA70" i="42"/>
  <c r="CA71" i="42"/>
  <c r="CA72" i="42"/>
  <c r="CA73" i="42"/>
  <c r="CA74" i="42"/>
  <c r="CA75" i="42"/>
  <c r="CA76" i="42"/>
  <c r="CA77" i="42"/>
  <c r="CA78" i="42"/>
  <c r="CA79" i="42"/>
  <c r="CA80" i="42"/>
  <c r="CA81" i="42"/>
  <c r="CA82" i="42"/>
  <c r="CA83" i="42"/>
  <c r="CA84" i="42"/>
  <c r="CA85" i="42"/>
  <c r="CA86" i="42"/>
  <c r="CA87" i="42"/>
  <c r="CA88" i="42"/>
  <c r="CA89" i="42"/>
  <c r="CA90" i="42"/>
  <c r="CA91" i="42"/>
  <c r="CA92" i="42"/>
  <c r="CA93" i="42"/>
  <c r="CA94" i="42"/>
  <c r="CA95" i="42"/>
  <c r="CA96" i="42"/>
  <c r="CA97" i="42"/>
  <c r="CA98" i="42"/>
  <c r="CA99" i="42"/>
  <c r="CA100" i="42"/>
  <c r="CA101" i="42"/>
  <c r="CA102" i="42"/>
  <c r="CA103" i="42"/>
  <c r="CA104" i="42"/>
  <c r="CA105" i="42"/>
  <c r="CA106" i="42"/>
  <c r="CA107" i="42"/>
  <c r="CA108" i="42"/>
  <c r="CA109" i="42"/>
  <c r="CA110" i="42"/>
  <c r="CA111" i="42"/>
  <c r="CA112" i="42"/>
  <c r="CA113" i="42"/>
  <c r="CA114" i="42"/>
  <c r="CA115" i="42"/>
  <c r="CA116" i="42"/>
  <c r="CA117" i="42"/>
  <c r="CA118" i="42"/>
  <c r="CA119" i="42"/>
  <c r="CA120" i="42"/>
  <c r="BY5" i="42"/>
  <c r="BY6" i="42"/>
  <c r="BY7" i="42"/>
  <c r="BY8" i="42"/>
  <c r="BY9" i="42"/>
  <c r="BY10" i="42"/>
  <c r="BY11" i="42"/>
  <c r="BY12" i="42"/>
  <c r="BY13" i="42"/>
  <c r="BY14" i="42"/>
  <c r="BY15" i="42"/>
  <c r="BY16" i="42"/>
  <c r="BY17" i="42"/>
  <c r="BY18" i="42"/>
  <c r="BY19" i="42"/>
  <c r="BY20" i="42"/>
  <c r="BY21" i="42"/>
  <c r="BY22" i="42"/>
  <c r="BY23" i="42"/>
  <c r="BY24" i="42"/>
  <c r="BY25" i="42"/>
  <c r="BY26" i="42"/>
  <c r="BY27" i="42"/>
  <c r="BY28" i="42"/>
  <c r="BY29" i="42"/>
  <c r="BY30" i="42"/>
  <c r="BY31" i="42"/>
  <c r="BY32" i="42"/>
  <c r="BY33" i="42"/>
  <c r="BY34" i="42"/>
  <c r="BY35" i="42"/>
  <c r="BY36" i="42"/>
  <c r="BY37" i="42"/>
  <c r="BY38" i="42"/>
  <c r="BY39" i="42"/>
  <c r="BY40" i="42"/>
  <c r="BY41" i="42"/>
  <c r="BY42" i="42"/>
  <c r="BY43" i="42"/>
  <c r="BY44" i="42"/>
  <c r="BY45" i="42"/>
  <c r="BY46" i="42"/>
  <c r="BY47" i="42"/>
  <c r="BY48" i="42"/>
  <c r="BY49" i="42"/>
  <c r="BY50" i="42"/>
  <c r="BY51" i="42"/>
  <c r="BY52" i="42"/>
  <c r="BY53" i="42"/>
  <c r="BY54" i="42"/>
  <c r="BY55" i="42"/>
  <c r="BY56" i="42"/>
  <c r="BY57" i="42"/>
  <c r="BY58" i="42"/>
  <c r="BY59" i="42"/>
  <c r="BY60" i="42"/>
  <c r="BY61" i="42"/>
  <c r="BY62" i="42"/>
  <c r="BY63" i="42"/>
  <c r="BY64" i="42"/>
  <c r="BY65" i="42"/>
  <c r="BY66" i="42"/>
  <c r="BY67" i="42"/>
  <c r="BY68" i="42"/>
  <c r="BY69" i="42"/>
  <c r="BY70" i="42"/>
  <c r="BY71" i="42"/>
  <c r="BY72" i="42"/>
  <c r="BY73" i="42"/>
  <c r="BY74" i="42"/>
  <c r="BY75" i="42"/>
  <c r="BY76" i="42"/>
  <c r="BY77" i="42"/>
  <c r="BY78" i="42"/>
  <c r="BY79" i="42"/>
  <c r="BY80" i="42"/>
  <c r="BY81" i="42"/>
  <c r="BY82" i="42"/>
  <c r="BY83" i="42"/>
  <c r="BY84" i="42"/>
  <c r="BY85" i="42"/>
  <c r="BY86" i="42"/>
  <c r="BY87" i="42"/>
  <c r="BY88" i="42"/>
  <c r="BY89" i="42"/>
  <c r="BY90" i="42"/>
  <c r="BY91" i="42"/>
  <c r="BY92" i="42"/>
  <c r="BY93" i="42"/>
  <c r="BY94" i="42"/>
  <c r="BY95" i="42"/>
  <c r="BY96" i="42"/>
  <c r="BY97" i="42"/>
  <c r="BY98" i="42"/>
  <c r="BY99" i="42"/>
  <c r="BY100" i="42"/>
  <c r="BY101" i="42"/>
  <c r="BY102" i="42"/>
  <c r="BY103" i="42"/>
  <c r="BY104" i="42"/>
  <c r="BY105" i="42"/>
  <c r="BY106" i="42"/>
  <c r="BY107" i="42"/>
  <c r="BY108" i="42"/>
  <c r="BY109" i="42"/>
  <c r="BY110" i="42"/>
  <c r="BY111" i="42"/>
  <c r="BY112" i="42"/>
  <c r="BY113" i="42"/>
  <c r="BY114" i="42"/>
  <c r="BY115" i="42"/>
  <c r="BY116" i="42"/>
  <c r="BY117" i="42"/>
  <c r="BY118" i="42"/>
  <c r="BY119" i="42"/>
  <c r="BY120" i="42"/>
  <c r="BW5" i="42"/>
  <c r="BW6" i="42"/>
  <c r="BW7" i="42"/>
  <c r="BW8" i="42"/>
  <c r="BW9" i="42"/>
  <c r="BW10" i="42"/>
  <c r="BW11" i="42"/>
  <c r="BW12" i="42"/>
  <c r="BW13" i="42"/>
  <c r="BW14" i="42"/>
  <c r="BW15" i="42"/>
  <c r="BW16" i="42"/>
  <c r="BW17" i="42"/>
  <c r="BW18" i="42"/>
  <c r="BW19" i="42"/>
  <c r="BW20" i="42"/>
  <c r="BW21" i="42"/>
  <c r="BW22" i="42"/>
  <c r="BW23" i="42"/>
  <c r="BW24" i="42"/>
  <c r="BW25" i="42"/>
  <c r="BW26" i="42"/>
  <c r="BW27" i="42"/>
  <c r="BW28" i="42"/>
  <c r="BW29" i="42"/>
  <c r="BW30" i="42"/>
  <c r="BW31" i="42"/>
  <c r="BW32" i="42"/>
  <c r="BW33" i="42"/>
  <c r="BW34" i="42"/>
  <c r="BW35" i="42"/>
  <c r="BW36" i="42"/>
  <c r="BW37" i="42"/>
  <c r="BW38" i="42"/>
  <c r="BW39" i="42"/>
  <c r="BW40" i="42"/>
  <c r="BW41" i="42"/>
  <c r="BW42" i="42"/>
  <c r="BW43" i="42"/>
  <c r="BW44" i="42"/>
  <c r="BW45" i="42"/>
  <c r="BW46" i="42"/>
  <c r="BW47" i="42"/>
  <c r="BW48" i="42"/>
  <c r="BW49" i="42"/>
  <c r="BW50" i="42"/>
  <c r="BW51" i="42"/>
  <c r="BW52" i="42"/>
  <c r="BW53" i="42"/>
  <c r="BW54" i="42"/>
  <c r="BW55" i="42"/>
  <c r="BW56" i="42"/>
  <c r="BW57" i="42"/>
  <c r="BW58" i="42"/>
  <c r="BW59" i="42"/>
  <c r="BW60" i="42"/>
  <c r="BW61" i="42"/>
  <c r="BW62" i="42"/>
  <c r="BW63" i="42"/>
  <c r="BW64" i="42"/>
  <c r="BW65" i="42"/>
  <c r="BW66" i="42"/>
  <c r="BW67" i="42"/>
  <c r="BW68" i="42"/>
  <c r="BW69" i="42"/>
  <c r="BW70" i="42"/>
  <c r="BW71" i="42"/>
  <c r="BW72" i="42"/>
  <c r="BW73" i="42"/>
  <c r="BW74" i="42"/>
  <c r="BW75" i="42"/>
  <c r="BW76" i="42"/>
  <c r="BW77" i="42"/>
  <c r="BW78" i="42"/>
  <c r="BW79" i="42"/>
  <c r="BW80" i="42"/>
  <c r="BW81" i="42"/>
  <c r="BW82" i="42"/>
  <c r="BW83" i="42"/>
  <c r="BW84" i="42"/>
  <c r="BW85" i="42"/>
  <c r="BW86" i="42"/>
  <c r="BW87" i="42"/>
  <c r="BW88" i="42"/>
  <c r="BW89" i="42"/>
  <c r="BW90" i="42"/>
  <c r="BW91" i="42"/>
  <c r="BW92" i="42"/>
  <c r="BW93" i="42"/>
  <c r="BW94" i="42"/>
  <c r="BW95" i="42"/>
  <c r="BW96" i="42"/>
  <c r="BW97" i="42"/>
  <c r="BW98" i="42"/>
  <c r="BW99" i="42"/>
  <c r="BW100" i="42"/>
  <c r="BW101" i="42"/>
  <c r="BW102" i="42"/>
  <c r="BW103" i="42"/>
  <c r="BW104" i="42"/>
  <c r="BW105" i="42"/>
  <c r="BW106" i="42"/>
  <c r="BW107" i="42"/>
  <c r="BW108" i="42"/>
  <c r="BW109" i="42"/>
  <c r="BW110" i="42"/>
  <c r="BW111" i="42"/>
  <c r="BW112" i="42"/>
  <c r="BW113" i="42"/>
  <c r="BW114" i="42"/>
  <c r="BW115" i="42"/>
  <c r="BW116" i="42"/>
  <c r="BW117" i="42"/>
  <c r="BW118" i="42"/>
  <c r="BW119" i="42"/>
  <c r="BW120" i="42"/>
  <c r="BU5" i="42"/>
  <c r="BU6" i="42"/>
  <c r="BU7" i="42"/>
  <c r="BU8" i="42"/>
  <c r="BU9" i="42"/>
  <c r="BU10" i="42"/>
  <c r="BU11" i="42"/>
  <c r="BU12" i="42"/>
  <c r="BU13" i="42"/>
  <c r="BU14" i="42"/>
  <c r="BU15" i="42"/>
  <c r="BU16" i="42"/>
  <c r="BU17" i="42"/>
  <c r="BU18" i="42"/>
  <c r="BU19" i="42"/>
  <c r="BU20" i="42"/>
  <c r="BU21" i="42"/>
  <c r="BU22" i="42"/>
  <c r="BU23" i="42"/>
  <c r="BU24" i="42"/>
  <c r="BU25" i="42"/>
  <c r="BU26" i="42"/>
  <c r="BU27" i="42"/>
  <c r="BU28" i="42"/>
  <c r="BU29" i="42"/>
  <c r="BU30" i="42"/>
  <c r="BU31" i="42"/>
  <c r="BU32" i="42"/>
  <c r="BU33" i="42"/>
  <c r="BU34" i="42"/>
  <c r="BU35" i="42"/>
  <c r="BU36" i="42"/>
  <c r="BU37" i="42"/>
  <c r="BU38" i="42"/>
  <c r="BU39" i="42"/>
  <c r="BU40" i="42"/>
  <c r="BU41" i="42"/>
  <c r="BU42" i="42"/>
  <c r="BU43" i="42"/>
  <c r="BU44" i="42"/>
  <c r="BU45" i="42"/>
  <c r="BU46" i="42"/>
  <c r="BU47" i="42"/>
  <c r="BU48" i="42"/>
  <c r="BU49" i="42"/>
  <c r="BU50" i="42"/>
  <c r="BU51" i="42"/>
  <c r="BU52" i="42"/>
  <c r="BU53" i="42"/>
  <c r="BU54" i="42"/>
  <c r="BU55" i="42"/>
  <c r="BU56" i="42"/>
  <c r="BU57" i="42"/>
  <c r="BU58" i="42"/>
  <c r="BU59" i="42"/>
  <c r="BU60" i="42"/>
  <c r="BU61" i="42"/>
  <c r="BU62" i="42"/>
  <c r="BU63" i="42"/>
  <c r="BU64" i="42"/>
  <c r="BU65" i="42"/>
  <c r="BU66" i="42"/>
  <c r="BU67" i="42"/>
  <c r="BU68" i="42"/>
  <c r="BU69" i="42"/>
  <c r="BU70" i="42"/>
  <c r="BU71" i="42"/>
  <c r="BU72" i="42"/>
  <c r="BU73" i="42"/>
  <c r="BU74" i="42"/>
  <c r="BU75" i="42"/>
  <c r="BU76" i="42"/>
  <c r="BU77" i="42"/>
  <c r="BU78" i="42"/>
  <c r="BU79" i="42"/>
  <c r="BU80" i="42"/>
  <c r="BU81" i="42"/>
  <c r="BU82" i="42"/>
  <c r="BU83" i="42"/>
  <c r="BU84" i="42"/>
  <c r="BU85" i="42"/>
  <c r="BU86" i="42"/>
  <c r="BU87" i="42"/>
  <c r="BU88" i="42"/>
  <c r="BU89" i="42"/>
  <c r="BU90" i="42"/>
  <c r="BU91" i="42"/>
  <c r="BU92" i="42"/>
  <c r="BU93" i="42"/>
  <c r="BU94" i="42"/>
  <c r="BU95" i="42"/>
  <c r="BU96" i="42"/>
  <c r="BU97" i="42"/>
  <c r="BU98" i="42"/>
  <c r="BU99" i="42"/>
  <c r="BU100" i="42"/>
  <c r="BU101" i="42"/>
  <c r="BU102" i="42"/>
  <c r="BU103" i="42"/>
  <c r="BU104" i="42"/>
  <c r="BU105" i="42"/>
  <c r="BU106" i="42"/>
  <c r="BU107" i="42"/>
  <c r="BU108" i="42"/>
  <c r="BU109" i="42"/>
  <c r="BU110" i="42"/>
  <c r="BU111" i="42"/>
  <c r="BU112" i="42"/>
  <c r="BU113" i="42"/>
  <c r="BU114" i="42"/>
  <c r="BU115" i="42"/>
  <c r="BU116" i="42"/>
  <c r="BU117" i="42"/>
  <c r="BU118" i="42"/>
  <c r="BU119" i="42"/>
  <c r="BU120" i="42"/>
  <c r="BS5" i="42"/>
  <c r="BS6" i="42"/>
  <c r="BS7" i="42"/>
  <c r="BS8" i="42"/>
  <c r="BS9" i="42"/>
  <c r="BS10" i="42"/>
  <c r="BS11" i="42"/>
  <c r="BS12" i="42"/>
  <c r="BS13" i="42"/>
  <c r="BS14" i="42"/>
  <c r="BS15" i="42"/>
  <c r="BS16" i="42"/>
  <c r="BS17" i="42"/>
  <c r="BS18" i="42"/>
  <c r="BS19" i="42"/>
  <c r="BS20" i="42"/>
  <c r="BS21" i="42"/>
  <c r="BS22" i="42"/>
  <c r="BS23" i="42"/>
  <c r="BS24" i="42"/>
  <c r="BS25" i="42"/>
  <c r="BS26" i="42"/>
  <c r="BS27" i="42"/>
  <c r="BS28" i="42"/>
  <c r="BS29" i="42"/>
  <c r="BS30" i="42"/>
  <c r="BS31" i="42"/>
  <c r="BS32" i="42"/>
  <c r="BS33" i="42"/>
  <c r="BS34" i="42"/>
  <c r="BS35" i="42"/>
  <c r="BS36" i="42"/>
  <c r="BS37" i="42"/>
  <c r="BS38" i="42"/>
  <c r="BS39" i="42"/>
  <c r="BS40" i="42"/>
  <c r="BS41" i="42"/>
  <c r="BS42" i="42"/>
  <c r="BS43" i="42"/>
  <c r="BS44" i="42"/>
  <c r="BS45" i="42"/>
  <c r="BS46" i="42"/>
  <c r="BS47" i="42"/>
  <c r="BS48" i="42"/>
  <c r="BS49" i="42"/>
  <c r="BS50" i="42"/>
  <c r="BS51" i="42"/>
  <c r="BS52" i="42"/>
  <c r="BS53" i="42"/>
  <c r="BS54" i="42"/>
  <c r="BS55" i="42"/>
  <c r="BS56" i="42"/>
  <c r="BS57" i="42"/>
  <c r="BS58" i="42"/>
  <c r="BS59" i="42"/>
  <c r="BS60" i="42"/>
  <c r="BS61" i="42"/>
  <c r="BS62" i="42"/>
  <c r="BS63" i="42"/>
  <c r="BS64" i="42"/>
  <c r="BS65" i="42"/>
  <c r="BS66" i="42"/>
  <c r="BS67" i="42"/>
  <c r="BS68" i="42"/>
  <c r="BS69" i="42"/>
  <c r="BS70" i="42"/>
  <c r="BS71" i="42"/>
  <c r="BS72" i="42"/>
  <c r="BS73" i="42"/>
  <c r="BS74" i="42"/>
  <c r="BS75" i="42"/>
  <c r="BS76" i="42"/>
  <c r="BS77" i="42"/>
  <c r="BS78" i="42"/>
  <c r="BS79" i="42"/>
  <c r="BS80" i="42"/>
  <c r="BS81" i="42"/>
  <c r="BS82" i="42"/>
  <c r="BS83" i="42"/>
  <c r="BS84" i="42"/>
  <c r="BS85" i="42"/>
  <c r="BS86" i="42"/>
  <c r="BS87" i="42"/>
  <c r="BS88" i="42"/>
  <c r="BS89" i="42"/>
  <c r="BS90" i="42"/>
  <c r="BS91" i="42"/>
  <c r="BS92" i="42"/>
  <c r="BS93" i="42"/>
  <c r="BS94" i="42"/>
  <c r="BS95" i="42"/>
  <c r="BS96" i="42"/>
  <c r="BS97" i="42"/>
  <c r="BS98" i="42"/>
  <c r="BS99" i="42"/>
  <c r="BS100" i="42"/>
  <c r="BS101" i="42"/>
  <c r="BS102" i="42"/>
  <c r="BS103" i="42"/>
  <c r="BS104" i="42"/>
  <c r="BS105" i="42"/>
  <c r="BS106" i="42"/>
  <c r="BS107" i="42"/>
  <c r="BS108" i="42"/>
  <c r="BS109" i="42"/>
  <c r="BS110" i="42"/>
  <c r="BS111" i="42"/>
  <c r="BS112" i="42"/>
  <c r="BS113" i="42"/>
  <c r="BS114" i="42"/>
  <c r="BS115" i="42"/>
  <c r="BS116" i="42"/>
  <c r="BS117" i="42"/>
  <c r="BS118" i="42"/>
  <c r="BS119" i="42"/>
  <c r="BS120" i="42"/>
  <c r="BQ5" i="42"/>
  <c r="BQ6" i="42"/>
  <c r="BQ7" i="42"/>
  <c r="BQ8" i="42"/>
  <c r="BQ9" i="42"/>
  <c r="BQ10" i="42"/>
  <c r="BQ11" i="42"/>
  <c r="BQ12" i="42"/>
  <c r="BQ13" i="42"/>
  <c r="BQ14" i="42"/>
  <c r="BQ15" i="42"/>
  <c r="BQ16" i="42"/>
  <c r="BQ17" i="42"/>
  <c r="BQ18" i="42"/>
  <c r="BQ19" i="42"/>
  <c r="BQ20" i="42"/>
  <c r="BQ21" i="42"/>
  <c r="BQ22" i="42"/>
  <c r="BQ23" i="42"/>
  <c r="BQ24" i="42"/>
  <c r="BQ25" i="42"/>
  <c r="BQ26" i="42"/>
  <c r="BQ27" i="42"/>
  <c r="BQ28" i="42"/>
  <c r="BQ29" i="42"/>
  <c r="BQ30" i="42"/>
  <c r="BQ31" i="42"/>
  <c r="BQ32" i="42"/>
  <c r="BQ33" i="42"/>
  <c r="BQ34" i="42"/>
  <c r="BQ35" i="42"/>
  <c r="BQ36" i="42"/>
  <c r="BQ37" i="42"/>
  <c r="BQ38" i="42"/>
  <c r="BQ39" i="42"/>
  <c r="BQ40" i="42"/>
  <c r="BQ41" i="42"/>
  <c r="BQ42" i="42"/>
  <c r="BQ43" i="42"/>
  <c r="BQ44" i="42"/>
  <c r="BQ45" i="42"/>
  <c r="BQ46" i="42"/>
  <c r="BQ47" i="42"/>
  <c r="BQ48" i="42"/>
  <c r="BQ49" i="42"/>
  <c r="BQ50" i="42"/>
  <c r="BQ51" i="42"/>
  <c r="BQ52" i="42"/>
  <c r="BQ53" i="42"/>
  <c r="BQ54" i="42"/>
  <c r="BQ55" i="42"/>
  <c r="BQ56" i="42"/>
  <c r="BQ57" i="42"/>
  <c r="BQ58" i="42"/>
  <c r="BQ59" i="42"/>
  <c r="BQ60" i="42"/>
  <c r="BQ61" i="42"/>
  <c r="BQ62" i="42"/>
  <c r="BQ63" i="42"/>
  <c r="BQ64" i="42"/>
  <c r="BQ65" i="42"/>
  <c r="BQ66" i="42"/>
  <c r="BQ67" i="42"/>
  <c r="BQ68" i="42"/>
  <c r="BQ69" i="42"/>
  <c r="BQ70" i="42"/>
  <c r="BQ71" i="42"/>
  <c r="BQ72" i="42"/>
  <c r="BQ73" i="42"/>
  <c r="BQ74" i="42"/>
  <c r="BQ75" i="42"/>
  <c r="BQ76" i="42"/>
  <c r="BQ77" i="42"/>
  <c r="BQ78" i="42"/>
  <c r="BQ79" i="42"/>
  <c r="BQ80" i="42"/>
  <c r="BQ81" i="42"/>
  <c r="BQ82" i="42"/>
  <c r="BQ83" i="42"/>
  <c r="BQ84" i="42"/>
  <c r="BQ85" i="42"/>
  <c r="BQ86" i="42"/>
  <c r="BQ87" i="42"/>
  <c r="BQ88" i="42"/>
  <c r="BQ89" i="42"/>
  <c r="BQ90" i="42"/>
  <c r="BQ91" i="42"/>
  <c r="BQ92" i="42"/>
  <c r="BQ93" i="42"/>
  <c r="BQ94" i="42"/>
  <c r="BQ95" i="42"/>
  <c r="BQ96" i="42"/>
  <c r="BQ97" i="42"/>
  <c r="BQ98" i="42"/>
  <c r="BQ99" i="42"/>
  <c r="BQ100" i="42"/>
  <c r="BQ101" i="42"/>
  <c r="BQ102" i="42"/>
  <c r="BQ103" i="42"/>
  <c r="BQ104" i="42"/>
  <c r="BQ105" i="42"/>
  <c r="BQ106" i="42"/>
  <c r="BQ107" i="42"/>
  <c r="BQ108" i="42"/>
  <c r="BQ109" i="42"/>
  <c r="BQ110" i="42"/>
  <c r="BQ111" i="42"/>
  <c r="BQ112" i="42"/>
  <c r="BQ113" i="42"/>
  <c r="BQ114" i="42"/>
  <c r="BQ115" i="42"/>
  <c r="BQ116" i="42"/>
  <c r="BQ117" i="42"/>
  <c r="BQ118" i="42"/>
  <c r="BQ119" i="42"/>
  <c r="BQ120" i="42"/>
  <c r="BO5" i="42"/>
  <c r="BO6" i="42"/>
  <c r="BO7" i="42"/>
  <c r="BO8" i="42"/>
  <c r="BO9" i="42"/>
  <c r="BO10" i="42"/>
  <c r="BO11" i="42"/>
  <c r="BO12" i="42"/>
  <c r="BO13" i="42"/>
  <c r="BO14" i="42"/>
  <c r="BO15" i="42"/>
  <c r="BO16" i="42"/>
  <c r="BO17" i="42"/>
  <c r="BO18" i="42"/>
  <c r="BO19" i="42"/>
  <c r="BO20" i="42"/>
  <c r="BO21" i="42"/>
  <c r="BO22" i="42"/>
  <c r="BO23" i="42"/>
  <c r="BO24" i="42"/>
  <c r="BO25" i="42"/>
  <c r="BO26" i="42"/>
  <c r="BO27" i="42"/>
  <c r="BO28" i="42"/>
  <c r="BO29" i="42"/>
  <c r="BO30" i="42"/>
  <c r="BO31" i="42"/>
  <c r="BO32" i="42"/>
  <c r="BO33" i="42"/>
  <c r="BO34" i="42"/>
  <c r="BO35" i="42"/>
  <c r="BO36" i="42"/>
  <c r="BO37" i="42"/>
  <c r="BO38" i="42"/>
  <c r="BO39" i="42"/>
  <c r="BO40" i="42"/>
  <c r="BO41" i="42"/>
  <c r="BO42" i="42"/>
  <c r="BO43" i="42"/>
  <c r="BO44" i="42"/>
  <c r="BO45" i="42"/>
  <c r="BO46" i="42"/>
  <c r="BO47" i="42"/>
  <c r="BO48" i="42"/>
  <c r="BO49" i="42"/>
  <c r="BO50" i="42"/>
  <c r="BO51" i="42"/>
  <c r="BO52" i="42"/>
  <c r="BO53" i="42"/>
  <c r="BO54" i="42"/>
  <c r="BO55" i="42"/>
  <c r="BO56" i="42"/>
  <c r="BO57" i="42"/>
  <c r="BO58" i="42"/>
  <c r="BO59" i="42"/>
  <c r="BO60" i="42"/>
  <c r="BO61" i="42"/>
  <c r="BO62" i="42"/>
  <c r="BO63" i="42"/>
  <c r="BO64" i="42"/>
  <c r="BO65" i="42"/>
  <c r="BO66" i="42"/>
  <c r="BO67" i="42"/>
  <c r="BO68" i="42"/>
  <c r="BO69" i="42"/>
  <c r="BO70" i="42"/>
  <c r="BO71" i="42"/>
  <c r="BO72" i="42"/>
  <c r="BO73" i="42"/>
  <c r="BO74" i="42"/>
  <c r="BO75" i="42"/>
  <c r="BO76" i="42"/>
  <c r="BO77" i="42"/>
  <c r="BO78" i="42"/>
  <c r="BO79" i="42"/>
  <c r="BO80" i="42"/>
  <c r="BO81" i="42"/>
  <c r="BO82" i="42"/>
  <c r="BO83" i="42"/>
  <c r="BO84" i="42"/>
  <c r="BO85" i="42"/>
  <c r="BO86" i="42"/>
  <c r="BO87" i="42"/>
  <c r="BO88" i="42"/>
  <c r="BO89" i="42"/>
  <c r="BO90" i="42"/>
  <c r="BO91" i="42"/>
  <c r="BO92" i="42"/>
  <c r="BO93" i="42"/>
  <c r="BO94" i="42"/>
  <c r="BO95" i="42"/>
  <c r="BO96" i="42"/>
  <c r="BO97" i="42"/>
  <c r="BO98" i="42"/>
  <c r="BO99" i="42"/>
  <c r="BO100" i="42"/>
  <c r="BO101" i="42"/>
  <c r="BO102" i="42"/>
  <c r="BO103" i="42"/>
  <c r="BO104" i="42"/>
  <c r="BO105" i="42"/>
  <c r="BO106" i="42"/>
  <c r="BO107" i="42"/>
  <c r="BO108" i="42"/>
  <c r="BO109" i="42"/>
  <c r="BO110" i="42"/>
  <c r="BO111" i="42"/>
  <c r="BO112" i="42"/>
  <c r="BO113" i="42"/>
  <c r="BO114" i="42"/>
  <c r="BO115" i="42"/>
  <c r="BO116" i="42"/>
  <c r="BO117" i="42"/>
  <c r="BO118" i="42"/>
  <c r="BO119" i="42"/>
  <c r="BO120" i="42"/>
  <c r="BM5" i="42"/>
  <c r="BM6" i="42"/>
  <c r="BM7" i="42"/>
  <c r="BM8" i="42"/>
  <c r="BM9" i="42"/>
  <c r="BM10" i="42"/>
  <c r="BM11" i="42"/>
  <c r="BM12" i="42"/>
  <c r="BM13" i="42"/>
  <c r="BM14" i="42"/>
  <c r="BM15" i="42"/>
  <c r="BM16" i="42"/>
  <c r="BM17" i="42"/>
  <c r="BM18" i="42"/>
  <c r="BM19" i="42"/>
  <c r="BM20" i="42"/>
  <c r="BM21" i="42"/>
  <c r="BM22" i="42"/>
  <c r="BM23" i="42"/>
  <c r="BM24" i="42"/>
  <c r="BM25" i="42"/>
  <c r="BM26" i="42"/>
  <c r="BM27" i="42"/>
  <c r="BM28" i="42"/>
  <c r="BM29" i="42"/>
  <c r="BM30" i="42"/>
  <c r="BM31" i="42"/>
  <c r="BM32" i="42"/>
  <c r="BM33" i="42"/>
  <c r="BM34" i="42"/>
  <c r="BM35" i="42"/>
  <c r="BM36" i="42"/>
  <c r="BM37" i="42"/>
  <c r="BM38" i="42"/>
  <c r="BM39" i="42"/>
  <c r="BM40" i="42"/>
  <c r="BM41" i="42"/>
  <c r="BM42" i="42"/>
  <c r="BM43" i="42"/>
  <c r="BM44" i="42"/>
  <c r="BM45" i="42"/>
  <c r="BM46" i="42"/>
  <c r="BM47" i="42"/>
  <c r="BM48" i="42"/>
  <c r="BM49" i="42"/>
  <c r="BM50" i="42"/>
  <c r="BM51" i="42"/>
  <c r="BM52" i="42"/>
  <c r="BM53" i="42"/>
  <c r="BM54" i="42"/>
  <c r="BM55" i="42"/>
  <c r="BM56" i="42"/>
  <c r="BM57" i="42"/>
  <c r="BM58" i="42"/>
  <c r="BM59" i="42"/>
  <c r="BM60" i="42"/>
  <c r="BM61" i="42"/>
  <c r="BM62" i="42"/>
  <c r="BM63" i="42"/>
  <c r="BM64" i="42"/>
  <c r="BM65" i="42"/>
  <c r="BM66" i="42"/>
  <c r="BM67" i="42"/>
  <c r="BM68" i="42"/>
  <c r="BM69" i="42"/>
  <c r="BM70" i="42"/>
  <c r="BM71" i="42"/>
  <c r="BM72" i="42"/>
  <c r="BM73" i="42"/>
  <c r="BM74" i="42"/>
  <c r="BM75" i="42"/>
  <c r="BM76" i="42"/>
  <c r="BM77" i="42"/>
  <c r="BM78" i="42"/>
  <c r="BM79" i="42"/>
  <c r="BM80" i="42"/>
  <c r="BM81" i="42"/>
  <c r="BM82" i="42"/>
  <c r="BM83" i="42"/>
  <c r="BM84" i="42"/>
  <c r="BM85" i="42"/>
  <c r="BM86" i="42"/>
  <c r="BM87" i="42"/>
  <c r="BM88" i="42"/>
  <c r="BM89" i="42"/>
  <c r="BM90" i="42"/>
  <c r="BM91" i="42"/>
  <c r="BM92" i="42"/>
  <c r="BM93" i="42"/>
  <c r="BM94" i="42"/>
  <c r="BM95" i="42"/>
  <c r="BM96" i="42"/>
  <c r="BM97" i="42"/>
  <c r="BM98" i="42"/>
  <c r="BM99" i="42"/>
  <c r="BM100" i="42"/>
  <c r="BM101" i="42"/>
  <c r="BM102" i="42"/>
  <c r="BM103" i="42"/>
  <c r="BM104" i="42"/>
  <c r="BM105" i="42"/>
  <c r="BM106" i="42"/>
  <c r="BM107" i="42"/>
  <c r="BM108" i="42"/>
  <c r="BM109" i="42"/>
  <c r="BM110" i="42"/>
  <c r="BM111" i="42"/>
  <c r="BM112" i="42"/>
  <c r="BM113" i="42"/>
  <c r="BM114" i="42"/>
  <c r="BM115" i="42"/>
  <c r="BM116" i="42"/>
  <c r="BM117" i="42"/>
  <c r="BM118" i="42"/>
  <c r="BM119" i="42"/>
  <c r="BM120" i="42"/>
  <c r="BK5" i="42"/>
  <c r="BK6" i="42"/>
  <c r="BK7" i="42"/>
  <c r="BK8" i="42"/>
  <c r="BK9" i="42"/>
  <c r="BK10" i="42"/>
  <c r="BK11" i="42"/>
  <c r="BK12" i="42"/>
  <c r="BK13" i="42"/>
  <c r="BK14" i="42"/>
  <c r="BK15" i="42"/>
  <c r="BK16" i="42"/>
  <c r="BK17" i="42"/>
  <c r="BK18" i="42"/>
  <c r="BK19" i="42"/>
  <c r="BK20" i="42"/>
  <c r="BK21" i="42"/>
  <c r="BK22" i="42"/>
  <c r="BK23" i="42"/>
  <c r="BK24" i="42"/>
  <c r="BK25" i="42"/>
  <c r="BK26" i="42"/>
  <c r="BK27" i="42"/>
  <c r="BK28" i="42"/>
  <c r="BK29" i="42"/>
  <c r="BK30" i="42"/>
  <c r="BK31" i="42"/>
  <c r="BK32" i="42"/>
  <c r="BK33" i="42"/>
  <c r="BK34" i="42"/>
  <c r="BK35" i="42"/>
  <c r="BK36" i="42"/>
  <c r="BK37" i="42"/>
  <c r="BK38" i="42"/>
  <c r="BK39" i="42"/>
  <c r="BK40" i="42"/>
  <c r="BK41" i="42"/>
  <c r="BK42" i="42"/>
  <c r="BK43" i="42"/>
  <c r="BK44" i="42"/>
  <c r="BK45" i="42"/>
  <c r="BK46" i="42"/>
  <c r="BK47" i="42"/>
  <c r="BK48" i="42"/>
  <c r="BK49" i="42"/>
  <c r="BK50" i="42"/>
  <c r="BK51" i="42"/>
  <c r="BK52" i="42"/>
  <c r="BK53" i="42"/>
  <c r="BK54" i="42"/>
  <c r="BK55" i="42"/>
  <c r="BK56" i="42"/>
  <c r="BK57" i="42"/>
  <c r="BK58" i="42"/>
  <c r="BK59" i="42"/>
  <c r="BK60" i="42"/>
  <c r="BK61" i="42"/>
  <c r="BK62" i="42"/>
  <c r="BK63" i="42"/>
  <c r="BK64" i="42"/>
  <c r="BK65" i="42"/>
  <c r="BK66" i="42"/>
  <c r="BK67" i="42"/>
  <c r="BK68" i="42"/>
  <c r="BK69" i="42"/>
  <c r="BK70" i="42"/>
  <c r="BK71" i="42"/>
  <c r="BK72" i="42"/>
  <c r="BK73" i="42"/>
  <c r="BK74" i="42"/>
  <c r="BK75" i="42"/>
  <c r="BK76" i="42"/>
  <c r="BK77" i="42"/>
  <c r="BK78" i="42"/>
  <c r="BK79" i="42"/>
  <c r="BK80" i="42"/>
  <c r="BK81" i="42"/>
  <c r="BK82" i="42"/>
  <c r="BK83" i="42"/>
  <c r="BK84" i="42"/>
  <c r="BK85" i="42"/>
  <c r="BK86" i="42"/>
  <c r="BK87" i="42"/>
  <c r="BK88" i="42"/>
  <c r="BK89" i="42"/>
  <c r="BK90" i="42"/>
  <c r="BK91" i="42"/>
  <c r="BK92" i="42"/>
  <c r="BK93" i="42"/>
  <c r="BK94" i="42"/>
  <c r="BK95" i="42"/>
  <c r="BK96" i="42"/>
  <c r="BK97" i="42"/>
  <c r="BK98" i="42"/>
  <c r="BK99" i="42"/>
  <c r="BK100" i="42"/>
  <c r="BK101" i="42"/>
  <c r="BK102" i="42"/>
  <c r="BK103" i="42"/>
  <c r="BK104" i="42"/>
  <c r="BK105" i="42"/>
  <c r="BK106" i="42"/>
  <c r="BK107" i="42"/>
  <c r="BK108" i="42"/>
  <c r="BK109" i="42"/>
  <c r="BK110" i="42"/>
  <c r="BK111" i="42"/>
  <c r="BK112" i="42"/>
  <c r="BK113" i="42"/>
  <c r="BK114" i="42"/>
  <c r="BK115" i="42"/>
  <c r="BK116" i="42"/>
  <c r="BK117" i="42"/>
  <c r="BK118" i="42"/>
  <c r="BK119" i="42"/>
  <c r="BK120" i="42"/>
  <c r="BI5" i="42"/>
  <c r="BI6" i="42"/>
  <c r="BI7" i="42"/>
  <c r="BI8" i="42"/>
  <c r="BI9" i="42"/>
  <c r="BI10" i="42"/>
  <c r="BI11" i="42"/>
  <c r="BI12" i="42"/>
  <c r="BI13" i="42"/>
  <c r="BI14" i="42"/>
  <c r="BI15" i="42"/>
  <c r="BI16" i="42"/>
  <c r="BI17" i="42"/>
  <c r="BI18" i="42"/>
  <c r="BI19" i="42"/>
  <c r="BI20" i="42"/>
  <c r="BI21" i="42"/>
  <c r="BI22" i="42"/>
  <c r="BI23" i="42"/>
  <c r="BI24" i="42"/>
  <c r="BI25" i="42"/>
  <c r="BI26" i="42"/>
  <c r="BI27" i="42"/>
  <c r="BI28" i="42"/>
  <c r="BI29" i="42"/>
  <c r="BI30" i="42"/>
  <c r="BI31" i="42"/>
  <c r="BI32" i="42"/>
  <c r="BI33" i="42"/>
  <c r="BI34" i="42"/>
  <c r="BI35" i="42"/>
  <c r="BI36" i="42"/>
  <c r="BI37" i="42"/>
  <c r="BI38" i="42"/>
  <c r="BI39" i="42"/>
  <c r="BI40" i="42"/>
  <c r="BI41" i="42"/>
  <c r="BI42" i="42"/>
  <c r="BI43" i="42"/>
  <c r="BI44" i="42"/>
  <c r="BI45" i="42"/>
  <c r="BI46" i="42"/>
  <c r="BI47" i="42"/>
  <c r="BI48" i="42"/>
  <c r="BI49" i="42"/>
  <c r="BI50" i="42"/>
  <c r="BI51" i="42"/>
  <c r="BI52" i="42"/>
  <c r="BI53" i="42"/>
  <c r="BI54" i="42"/>
  <c r="BI55" i="42"/>
  <c r="BI56" i="42"/>
  <c r="BI57" i="42"/>
  <c r="BI58" i="42"/>
  <c r="BI59" i="42"/>
  <c r="BI60" i="42"/>
  <c r="BI61" i="42"/>
  <c r="BI62" i="42"/>
  <c r="BI63" i="42"/>
  <c r="BI64" i="42"/>
  <c r="BI65" i="42"/>
  <c r="BI66" i="42"/>
  <c r="BI67" i="42"/>
  <c r="BI68" i="42"/>
  <c r="BI69" i="42"/>
  <c r="BI70" i="42"/>
  <c r="BI71" i="42"/>
  <c r="BI72" i="42"/>
  <c r="BI73" i="42"/>
  <c r="BI74" i="42"/>
  <c r="BI75" i="42"/>
  <c r="BI76" i="42"/>
  <c r="BI77" i="42"/>
  <c r="BI78" i="42"/>
  <c r="BI79" i="42"/>
  <c r="BI80" i="42"/>
  <c r="BI81" i="42"/>
  <c r="BI82" i="42"/>
  <c r="BI83" i="42"/>
  <c r="BI84" i="42"/>
  <c r="BI85" i="42"/>
  <c r="BI86" i="42"/>
  <c r="BI87" i="42"/>
  <c r="BI88" i="42"/>
  <c r="BI89" i="42"/>
  <c r="BI90" i="42"/>
  <c r="BI91" i="42"/>
  <c r="BI92" i="42"/>
  <c r="BI93" i="42"/>
  <c r="BI94" i="42"/>
  <c r="BI95" i="42"/>
  <c r="BI96" i="42"/>
  <c r="BI97" i="42"/>
  <c r="BI98" i="42"/>
  <c r="BI99" i="42"/>
  <c r="BI100" i="42"/>
  <c r="BI101" i="42"/>
  <c r="BI102" i="42"/>
  <c r="BI103" i="42"/>
  <c r="BI104" i="42"/>
  <c r="BI105" i="42"/>
  <c r="BI106" i="42"/>
  <c r="BI107" i="42"/>
  <c r="BI108" i="42"/>
  <c r="BI109" i="42"/>
  <c r="BI110" i="42"/>
  <c r="BI111" i="42"/>
  <c r="BI112" i="42"/>
  <c r="BI113" i="42"/>
  <c r="BI114" i="42"/>
  <c r="BI115" i="42"/>
  <c r="BI116" i="42"/>
  <c r="BI117" i="42"/>
  <c r="BI118" i="42"/>
  <c r="BI119" i="42"/>
  <c r="BI120" i="42"/>
  <c r="BG5" i="42"/>
  <c r="BG6" i="42"/>
  <c r="BG7" i="42"/>
  <c r="BG8" i="42"/>
  <c r="BG9" i="42"/>
  <c r="BG10" i="42"/>
  <c r="BG11" i="42"/>
  <c r="BG12" i="42"/>
  <c r="BG13" i="42"/>
  <c r="BG14" i="42"/>
  <c r="BG15" i="42"/>
  <c r="BG16" i="42"/>
  <c r="BG17" i="42"/>
  <c r="BG18" i="42"/>
  <c r="BG19" i="42"/>
  <c r="BG20" i="42"/>
  <c r="BG21" i="42"/>
  <c r="BG22" i="42"/>
  <c r="BG23" i="42"/>
  <c r="BG24" i="42"/>
  <c r="BG25" i="42"/>
  <c r="BG26" i="42"/>
  <c r="BG27" i="42"/>
  <c r="BG28" i="42"/>
  <c r="BG29" i="42"/>
  <c r="BG30" i="42"/>
  <c r="BG31" i="42"/>
  <c r="BG32" i="42"/>
  <c r="BG33" i="42"/>
  <c r="BG34" i="42"/>
  <c r="BG35" i="42"/>
  <c r="BG36" i="42"/>
  <c r="BG37" i="42"/>
  <c r="BG38" i="42"/>
  <c r="BG39" i="42"/>
  <c r="BG40" i="42"/>
  <c r="BG41" i="42"/>
  <c r="BG42" i="42"/>
  <c r="BG43" i="42"/>
  <c r="BG44" i="42"/>
  <c r="BG45" i="42"/>
  <c r="BG46" i="42"/>
  <c r="BG47" i="42"/>
  <c r="BG48" i="42"/>
  <c r="BG49" i="42"/>
  <c r="BG50" i="42"/>
  <c r="BG51" i="42"/>
  <c r="BG52" i="42"/>
  <c r="BG53" i="42"/>
  <c r="BG54" i="42"/>
  <c r="BG55" i="42"/>
  <c r="BG56" i="42"/>
  <c r="BG57" i="42"/>
  <c r="BG58" i="42"/>
  <c r="BG59" i="42"/>
  <c r="BG60" i="42"/>
  <c r="BG61" i="42"/>
  <c r="BG62" i="42"/>
  <c r="BG63" i="42"/>
  <c r="BG64" i="42"/>
  <c r="BG65" i="42"/>
  <c r="BG66" i="42"/>
  <c r="BG67" i="42"/>
  <c r="BG68" i="42"/>
  <c r="BG69" i="42"/>
  <c r="BG70" i="42"/>
  <c r="BG71" i="42"/>
  <c r="BG72" i="42"/>
  <c r="BG73" i="42"/>
  <c r="BG74" i="42"/>
  <c r="BG75" i="42"/>
  <c r="BG76" i="42"/>
  <c r="BG77" i="42"/>
  <c r="BG78" i="42"/>
  <c r="BG79" i="42"/>
  <c r="BG80" i="42"/>
  <c r="BG81" i="42"/>
  <c r="BG82" i="42"/>
  <c r="BG83" i="42"/>
  <c r="BG84" i="42"/>
  <c r="BG85" i="42"/>
  <c r="BG86" i="42"/>
  <c r="BG87" i="42"/>
  <c r="BG88" i="42"/>
  <c r="BG89" i="42"/>
  <c r="BG90" i="42"/>
  <c r="BG91" i="42"/>
  <c r="BG92" i="42"/>
  <c r="BG93" i="42"/>
  <c r="BG94" i="42"/>
  <c r="BG95" i="42"/>
  <c r="BG96" i="42"/>
  <c r="BG97" i="42"/>
  <c r="BG98" i="42"/>
  <c r="BG99" i="42"/>
  <c r="BG100" i="42"/>
  <c r="BG101" i="42"/>
  <c r="BG102" i="42"/>
  <c r="BG103" i="42"/>
  <c r="BG104" i="42"/>
  <c r="BG105" i="42"/>
  <c r="BG106" i="42"/>
  <c r="BG107" i="42"/>
  <c r="BG108" i="42"/>
  <c r="BG109" i="42"/>
  <c r="BG110" i="42"/>
  <c r="BG111" i="42"/>
  <c r="BG112" i="42"/>
  <c r="BG113" i="42"/>
  <c r="BG114" i="42"/>
  <c r="BG115" i="42"/>
  <c r="BG116" i="42"/>
  <c r="BG117" i="42"/>
  <c r="BG118" i="42"/>
  <c r="BG119" i="42"/>
  <c r="BG120" i="42"/>
  <c r="BE5" i="42"/>
  <c r="BE6" i="42"/>
  <c r="BE7" i="42"/>
  <c r="BE8" i="42"/>
  <c r="BE9" i="42"/>
  <c r="BE10" i="42"/>
  <c r="BE11" i="42"/>
  <c r="BE12" i="42"/>
  <c r="BE13" i="42"/>
  <c r="BE14" i="42"/>
  <c r="BE15" i="42"/>
  <c r="BE16" i="42"/>
  <c r="BE17" i="42"/>
  <c r="BE18" i="42"/>
  <c r="BE19" i="42"/>
  <c r="BE20" i="42"/>
  <c r="BE21" i="42"/>
  <c r="BE22" i="42"/>
  <c r="BE23" i="42"/>
  <c r="BE24" i="42"/>
  <c r="BE25" i="42"/>
  <c r="BE26" i="42"/>
  <c r="BE27" i="42"/>
  <c r="BE28" i="42"/>
  <c r="BE29" i="42"/>
  <c r="BE30" i="42"/>
  <c r="BE31" i="42"/>
  <c r="BE32" i="42"/>
  <c r="BE33" i="42"/>
  <c r="BE34" i="42"/>
  <c r="BE35" i="42"/>
  <c r="BE36" i="42"/>
  <c r="BE37" i="42"/>
  <c r="BE38" i="42"/>
  <c r="BE39" i="42"/>
  <c r="BE40" i="42"/>
  <c r="BE41" i="42"/>
  <c r="BE42" i="42"/>
  <c r="BE43" i="42"/>
  <c r="BE44" i="42"/>
  <c r="BE45" i="42"/>
  <c r="BE46" i="42"/>
  <c r="BE47" i="42"/>
  <c r="BE48" i="42"/>
  <c r="BE49" i="42"/>
  <c r="BE50" i="42"/>
  <c r="BE51" i="42"/>
  <c r="BE52" i="42"/>
  <c r="BE53" i="42"/>
  <c r="BE54" i="42"/>
  <c r="BE55" i="42"/>
  <c r="BE56" i="42"/>
  <c r="BE57" i="42"/>
  <c r="BE58" i="42"/>
  <c r="BE59" i="42"/>
  <c r="BE60" i="42"/>
  <c r="BE61" i="42"/>
  <c r="BE62" i="42"/>
  <c r="BE63" i="42"/>
  <c r="BE64" i="42"/>
  <c r="BE65" i="42"/>
  <c r="BE66" i="42"/>
  <c r="BE67" i="42"/>
  <c r="BE68" i="42"/>
  <c r="BE69" i="42"/>
  <c r="BE70" i="42"/>
  <c r="BE71" i="42"/>
  <c r="BE72" i="42"/>
  <c r="BE73" i="42"/>
  <c r="BE74" i="42"/>
  <c r="BE75" i="42"/>
  <c r="BE76" i="42"/>
  <c r="BE77" i="42"/>
  <c r="BE78" i="42"/>
  <c r="BE79" i="42"/>
  <c r="BE80" i="42"/>
  <c r="BE81" i="42"/>
  <c r="BE82" i="42"/>
  <c r="BE83" i="42"/>
  <c r="BE84" i="42"/>
  <c r="BE85" i="42"/>
  <c r="BE86" i="42"/>
  <c r="BE87" i="42"/>
  <c r="BE88" i="42"/>
  <c r="BE89" i="42"/>
  <c r="BE90" i="42"/>
  <c r="BE91" i="42"/>
  <c r="BE92" i="42"/>
  <c r="BE93" i="42"/>
  <c r="BE94" i="42"/>
  <c r="BE95" i="42"/>
  <c r="BE96" i="42"/>
  <c r="BE97" i="42"/>
  <c r="BE98" i="42"/>
  <c r="BE99" i="42"/>
  <c r="BE100" i="42"/>
  <c r="BE101" i="42"/>
  <c r="BE102" i="42"/>
  <c r="BE103" i="42"/>
  <c r="BE104" i="42"/>
  <c r="BE105" i="42"/>
  <c r="BE106" i="42"/>
  <c r="BE107" i="42"/>
  <c r="BE108" i="42"/>
  <c r="BE109" i="42"/>
  <c r="BE110" i="42"/>
  <c r="BE111" i="42"/>
  <c r="BE112" i="42"/>
  <c r="BE113" i="42"/>
  <c r="BE114" i="42"/>
  <c r="BE115" i="42"/>
  <c r="BE116" i="42"/>
  <c r="BE117" i="42"/>
  <c r="BE118" i="42"/>
  <c r="BE119" i="42"/>
  <c r="BE120" i="42"/>
  <c r="BC5" i="42"/>
  <c r="BC6" i="42"/>
  <c r="BC7" i="42"/>
  <c r="BC8" i="42"/>
  <c r="BC9" i="42"/>
  <c r="BC10" i="42"/>
  <c r="BC11" i="42"/>
  <c r="BC12" i="42"/>
  <c r="BC13" i="42"/>
  <c r="BC14" i="42"/>
  <c r="BC15" i="42"/>
  <c r="BC16" i="42"/>
  <c r="BC17" i="42"/>
  <c r="BC18" i="42"/>
  <c r="BC19" i="42"/>
  <c r="BC20" i="42"/>
  <c r="BC21" i="42"/>
  <c r="BC22" i="42"/>
  <c r="BC23" i="42"/>
  <c r="BC24" i="42"/>
  <c r="BC25" i="42"/>
  <c r="BC26" i="42"/>
  <c r="BC27" i="42"/>
  <c r="BC28" i="42"/>
  <c r="BC29" i="42"/>
  <c r="BC30" i="42"/>
  <c r="BC31" i="42"/>
  <c r="BC32" i="42"/>
  <c r="BC33" i="42"/>
  <c r="BC34" i="42"/>
  <c r="BC35" i="42"/>
  <c r="BC36" i="42"/>
  <c r="BC37" i="42"/>
  <c r="BC38" i="42"/>
  <c r="BC39" i="42"/>
  <c r="BC40" i="42"/>
  <c r="BC41" i="42"/>
  <c r="BC42" i="42"/>
  <c r="BC43" i="42"/>
  <c r="BC44" i="42"/>
  <c r="BC45" i="42"/>
  <c r="BC46" i="42"/>
  <c r="BC47" i="42"/>
  <c r="BC48" i="42"/>
  <c r="BC49" i="42"/>
  <c r="BC50" i="42"/>
  <c r="BC51" i="42"/>
  <c r="BC52" i="42"/>
  <c r="BC53" i="42"/>
  <c r="BC54" i="42"/>
  <c r="BC55" i="42"/>
  <c r="BC56" i="42"/>
  <c r="BC57" i="42"/>
  <c r="BC58" i="42"/>
  <c r="BC59" i="42"/>
  <c r="BC60" i="42"/>
  <c r="BC61" i="42"/>
  <c r="BC62" i="42"/>
  <c r="BC63" i="42"/>
  <c r="BC64" i="42"/>
  <c r="BC65" i="42"/>
  <c r="BC66" i="42"/>
  <c r="BC67" i="42"/>
  <c r="BC68" i="42"/>
  <c r="BC69" i="42"/>
  <c r="BC70" i="42"/>
  <c r="BC71" i="42"/>
  <c r="BC72" i="42"/>
  <c r="BC73" i="42"/>
  <c r="BC74" i="42"/>
  <c r="BC75" i="42"/>
  <c r="BC76" i="42"/>
  <c r="BC77" i="42"/>
  <c r="BC78" i="42"/>
  <c r="BC79" i="42"/>
  <c r="BC80" i="42"/>
  <c r="BC81" i="42"/>
  <c r="BC82" i="42"/>
  <c r="BC83" i="42"/>
  <c r="BC84" i="42"/>
  <c r="BC85" i="42"/>
  <c r="BC86" i="42"/>
  <c r="BC87" i="42"/>
  <c r="BC88" i="42"/>
  <c r="BC89" i="42"/>
  <c r="BC90" i="42"/>
  <c r="BC91" i="42"/>
  <c r="BC92" i="42"/>
  <c r="BC93" i="42"/>
  <c r="BC94" i="42"/>
  <c r="BC95" i="42"/>
  <c r="BC96" i="42"/>
  <c r="BC97" i="42"/>
  <c r="BC98" i="42"/>
  <c r="BC99" i="42"/>
  <c r="BC100" i="42"/>
  <c r="BC101" i="42"/>
  <c r="BC102" i="42"/>
  <c r="BC103" i="42"/>
  <c r="BC104" i="42"/>
  <c r="BC105" i="42"/>
  <c r="BC106" i="42"/>
  <c r="BC107" i="42"/>
  <c r="BC108" i="42"/>
  <c r="BC109" i="42"/>
  <c r="BC110" i="42"/>
  <c r="BC111" i="42"/>
  <c r="BC112" i="42"/>
  <c r="BC113" i="42"/>
  <c r="BC114" i="42"/>
  <c r="BC115" i="42"/>
  <c r="BC116" i="42"/>
  <c r="BC117" i="42"/>
  <c r="BC118" i="42"/>
  <c r="BC119" i="42"/>
  <c r="BC120" i="42"/>
  <c r="BA28" i="42"/>
  <c r="BA43" i="42"/>
  <c r="BA46" i="42"/>
  <c r="BA48" i="42"/>
  <c r="BA57" i="42"/>
  <c r="BA88" i="42"/>
  <c r="BA91" i="42"/>
  <c r="BA95" i="42"/>
  <c r="BA96" i="42"/>
  <c r="BA99" i="42"/>
  <c r="BA101" i="42"/>
  <c r="BA117" i="42"/>
  <c r="AY5" i="42"/>
  <c r="AY6" i="42"/>
  <c r="AY7" i="42"/>
  <c r="AY8" i="42"/>
  <c r="AY9" i="42"/>
  <c r="AY10" i="42"/>
  <c r="AY11" i="42"/>
  <c r="AY12" i="42"/>
  <c r="AY13" i="42"/>
  <c r="AY14" i="42"/>
  <c r="AY15" i="42"/>
  <c r="AY16" i="42"/>
  <c r="AY17" i="42"/>
  <c r="AY18" i="42"/>
  <c r="AY19" i="42"/>
  <c r="AY20" i="42"/>
  <c r="AY21" i="42"/>
  <c r="AY22" i="42"/>
  <c r="AY23" i="42"/>
  <c r="AY24" i="42"/>
  <c r="AY25" i="42"/>
  <c r="AY26" i="42"/>
  <c r="AY27" i="42"/>
  <c r="AY28" i="42"/>
  <c r="AY29" i="42"/>
  <c r="AY30" i="42"/>
  <c r="AY31" i="42"/>
  <c r="AY32" i="42"/>
  <c r="AY33" i="42"/>
  <c r="AY34" i="42"/>
  <c r="AY35" i="42"/>
  <c r="AY36" i="42"/>
  <c r="AY37" i="42"/>
  <c r="AY38" i="42"/>
  <c r="AY39" i="42"/>
  <c r="AY40" i="42"/>
  <c r="AY41" i="42"/>
  <c r="AY42" i="42"/>
  <c r="AY43" i="42"/>
  <c r="AY44" i="42"/>
  <c r="AY45" i="42"/>
  <c r="AY46" i="42"/>
  <c r="AY47" i="42"/>
  <c r="AY48" i="42"/>
  <c r="AY49" i="42"/>
  <c r="AY50" i="42"/>
  <c r="AY51" i="42"/>
  <c r="AY52" i="42"/>
  <c r="AY53" i="42"/>
  <c r="AY54" i="42"/>
  <c r="AY55" i="42"/>
  <c r="AY56" i="42"/>
  <c r="AY57" i="42"/>
  <c r="AY58" i="42"/>
  <c r="AY59" i="42"/>
  <c r="AY60" i="42"/>
  <c r="AY61" i="42"/>
  <c r="AY62" i="42"/>
  <c r="AY63" i="42"/>
  <c r="AY64" i="42"/>
  <c r="AY65" i="42"/>
  <c r="AY66" i="42"/>
  <c r="AY67" i="42"/>
  <c r="AY68" i="42"/>
  <c r="AY69" i="42"/>
  <c r="AY70" i="42"/>
  <c r="AY71" i="42"/>
  <c r="AY72" i="42"/>
  <c r="AY73" i="42"/>
  <c r="AY74" i="42"/>
  <c r="AY75" i="42"/>
  <c r="AY76" i="42"/>
  <c r="AY77" i="42"/>
  <c r="AY78" i="42"/>
  <c r="AY79" i="42"/>
  <c r="AY80" i="42"/>
  <c r="AY81" i="42"/>
  <c r="AY82" i="42"/>
  <c r="AY83" i="42"/>
  <c r="AY84" i="42"/>
  <c r="AY85" i="42"/>
  <c r="AY86" i="42"/>
  <c r="AY87" i="42"/>
  <c r="AY88" i="42"/>
  <c r="AY89" i="42"/>
  <c r="AY90" i="42"/>
  <c r="AY91" i="42"/>
  <c r="AY92" i="42"/>
  <c r="AY93" i="42"/>
  <c r="AY94" i="42"/>
  <c r="AY95" i="42"/>
  <c r="AY96" i="42"/>
  <c r="AY97" i="42"/>
  <c r="AY98" i="42"/>
  <c r="AY99" i="42"/>
  <c r="AY100" i="42"/>
  <c r="AY101" i="42"/>
  <c r="AY102" i="42"/>
  <c r="AY103" i="42"/>
  <c r="AY104" i="42"/>
  <c r="AY105" i="42"/>
  <c r="AY106" i="42"/>
  <c r="AY107" i="42"/>
  <c r="AY108" i="42"/>
  <c r="AY109" i="42"/>
  <c r="AY110" i="42"/>
  <c r="AY111" i="42"/>
  <c r="AY112" i="42"/>
  <c r="AY113" i="42"/>
  <c r="AY114" i="42"/>
  <c r="AY115" i="42"/>
  <c r="AY116" i="42"/>
  <c r="AY117" i="42"/>
  <c r="AY118" i="42"/>
  <c r="AY119" i="42"/>
  <c r="AY120" i="42"/>
  <c r="AY4" i="42"/>
  <c r="AW5" i="42"/>
  <c r="AW6" i="42"/>
  <c r="AW7" i="42"/>
  <c r="AW8" i="42"/>
  <c r="AW9" i="42"/>
  <c r="AW10" i="42"/>
  <c r="AW11" i="42"/>
  <c r="AW12" i="42"/>
  <c r="AW13" i="42"/>
  <c r="AW14" i="42"/>
  <c r="AW15" i="42"/>
  <c r="AW16" i="42"/>
  <c r="AW17" i="42"/>
  <c r="AW18" i="42"/>
  <c r="AW19" i="42"/>
  <c r="AW20" i="42"/>
  <c r="AW21" i="42"/>
  <c r="AW22" i="42"/>
  <c r="AW23" i="42"/>
  <c r="AW24" i="42"/>
  <c r="AW25" i="42"/>
  <c r="AW26" i="42"/>
  <c r="AW27" i="42"/>
  <c r="AW28" i="42"/>
  <c r="AW29" i="42"/>
  <c r="AW30" i="42"/>
  <c r="AW31" i="42"/>
  <c r="AW32" i="42"/>
  <c r="AW33" i="42"/>
  <c r="AW34" i="42"/>
  <c r="AW35" i="42"/>
  <c r="AW36" i="42"/>
  <c r="AW37" i="42"/>
  <c r="AW38" i="42"/>
  <c r="AW39" i="42"/>
  <c r="AW40" i="42"/>
  <c r="AW41" i="42"/>
  <c r="AW42" i="42"/>
  <c r="AW43" i="42"/>
  <c r="AW44" i="42"/>
  <c r="AW45" i="42"/>
  <c r="AW46" i="42"/>
  <c r="AW47" i="42"/>
  <c r="AW48" i="42"/>
  <c r="AW49" i="42"/>
  <c r="AW50" i="42"/>
  <c r="AW51" i="42"/>
  <c r="AW52" i="42"/>
  <c r="AW53" i="42"/>
  <c r="AW54" i="42"/>
  <c r="AW55" i="42"/>
  <c r="AW56" i="42"/>
  <c r="AW57" i="42"/>
  <c r="AW58" i="42"/>
  <c r="AW59" i="42"/>
  <c r="AW60" i="42"/>
  <c r="AW61" i="42"/>
  <c r="AW62" i="42"/>
  <c r="AW63" i="42"/>
  <c r="AW64" i="42"/>
  <c r="AW65" i="42"/>
  <c r="AW66" i="42"/>
  <c r="AW67" i="42"/>
  <c r="AW68" i="42"/>
  <c r="AW69" i="42"/>
  <c r="AW70" i="42"/>
  <c r="AW71" i="42"/>
  <c r="AW72" i="42"/>
  <c r="AW73" i="42"/>
  <c r="AW74" i="42"/>
  <c r="AW75" i="42"/>
  <c r="AW76" i="42"/>
  <c r="AW77" i="42"/>
  <c r="AW78" i="42"/>
  <c r="AW79" i="42"/>
  <c r="AW80" i="42"/>
  <c r="AW81" i="42"/>
  <c r="AW82" i="42"/>
  <c r="AW83" i="42"/>
  <c r="AW84" i="42"/>
  <c r="AW85" i="42"/>
  <c r="AW86" i="42"/>
  <c r="AW87" i="42"/>
  <c r="AW88" i="42"/>
  <c r="AW89" i="42"/>
  <c r="AW90" i="42"/>
  <c r="AW91" i="42"/>
  <c r="AW92" i="42"/>
  <c r="AW93" i="42"/>
  <c r="AW94" i="42"/>
  <c r="AW95" i="42"/>
  <c r="AW96" i="42"/>
  <c r="AW97" i="42"/>
  <c r="AW98" i="42"/>
  <c r="AW99" i="42"/>
  <c r="AW100" i="42"/>
  <c r="AW101" i="42"/>
  <c r="AW102" i="42"/>
  <c r="AW103" i="42"/>
  <c r="AW104" i="42"/>
  <c r="AW105" i="42"/>
  <c r="AW106" i="42"/>
  <c r="AW107" i="42"/>
  <c r="AW108" i="42"/>
  <c r="AW109" i="42"/>
  <c r="AW110" i="42"/>
  <c r="AW111" i="42"/>
  <c r="AW112" i="42"/>
  <c r="AW113" i="42"/>
  <c r="AW114" i="42"/>
  <c r="AW115" i="42"/>
  <c r="AW116" i="42"/>
  <c r="AW117" i="42"/>
  <c r="AW118" i="42"/>
  <c r="AU5" i="42"/>
  <c r="AU6" i="42"/>
  <c r="AU7" i="42"/>
  <c r="AU8" i="42"/>
  <c r="AU9" i="42"/>
  <c r="AU10" i="42"/>
  <c r="AU11" i="42"/>
  <c r="AU12" i="42"/>
  <c r="AU13" i="42"/>
  <c r="AU14" i="42"/>
  <c r="AU15" i="42"/>
  <c r="AU16" i="42"/>
  <c r="AU17" i="42"/>
  <c r="AU18" i="42"/>
  <c r="AU19" i="42"/>
  <c r="AU20" i="42"/>
  <c r="AU21" i="42"/>
  <c r="AU22" i="42"/>
  <c r="AU23" i="42"/>
  <c r="AU24" i="42"/>
  <c r="AU25" i="42"/>
  <c r="AU26" i="42"/>
  <c r="AU27" i="42"/>
  <c r="AU28" i="42"/>
  <c r="AU29" i="42"/>
  <c r="AU30" i="42"/>
  <c r="AU31" i="42"/>
  <c r="AU32" i="42"/>
  <c r="AU33" i="42"/>
  <c r="AU34" i="42"/>
  <c r="AU35" i="42"/>
  <c r="AU36" i="42"/>
  <c r="AU37" i="42"/>
  <c r="AU38" i="42"/>
  <c r="AU39" i="42"/>
  <c r="AU40" i="42"/>
  <c r="AU41" i="42"/>
  <c r="AU42" i="42"/>
  <c r="AU43" i="42"/>
  <c r="AU44" i="42"/>
  <c r="AU45" i="42"/>
  <c r="AU46" i="42"/>
  <c r="AU47" i="42"/>
  <c r="AU48" i="42"/>
  <c r="AU49" i="42"/>
  <c r="AU50" i="42"/>
  <c r="AU51" i="42"/>
  <c r="AU52" i="42"/>
  <c r="AU53" i="42"/>
  <c r="AU54" i="42"/>
  <c r="AU55" i="42"/>
  <c r="AU56" i="42"/>
  <c r="AU57" i="42"/>
  <c r="AU58" i="42"/>
  <c r="AU59" i="42"/>
  <c r="AU60" i="42"/>
  <c r="AU61" i="42"/>
  <c r="AU62" i="42"/>
  <c r="AU63" i="42"/>
  <c r="AU64" i="42"/>
  <c r="AU65" i="42"/>
  <c r="AU66" i="42"/>
  <c r="AU67" i="42"/>
  <c r="AU68" i="42"/>
  <c r="AU69" i="42"/>
  <c r="AU70" i="42"/>
  <c r="AU71" i="42"/>
  <c r="AU72" i="42"/>
  <c r="AU73" i="42"/>
  <c r="AU74" i="42"/>
  <c r="AU75" i="42"/>
  <c r="AU76" i="42"/>
  <c r="AU77" i="42"/>
  <c r="AU78" i="42"/>
  <c r="AU79" i="42"/>
  <c r="AU80" i="42"/>
  <c r="AU81" i="42"/>
  <c r="AU82" i="42"/>
  <c r="AU83" i="42"/>
  <c r="AU84" i="42"/>
  <c r="AU85" i="42"/>
  <c r="AU86" i="42"/>
  <c r="AU87" i="42"/>
  <c r="AU88" i="42"/>
  <c r="AU89" i="42"/>
  <c r="AU90" i="42"/>
  <c r="AU91" i="42"/>
  <c r="AU92" i="42"/>
  <c r="AU93" i="42"/>
  <c r="AU94" i="42"/>
  <c r="AU95" i="42"/>
  <c r="AU96" i="42"/>
  <c r="AU97" i="42"/>
  <c r="AU98" i="42"/>
  <c r="AU99" i="42"/>
  <c r="AU100" i="42"/>
  <c r="AU101" i="42"/>
  <c r="AU102" i="42"/>
  <c r="AU103" i="42"/>
  <c r="AU104" i="42"/>
  <c r="AU105" i="42"/>
  <c r="AU106" i="42"/>
  <c r="AU107" i="42"/>
  <c r="AU108" i="42"/>
  <c r="AU109" i="42"/>
  <c r="AU110" i="42"/>
  <c r="AU111" i="42"/>
  <c r="AU112" i="42"/>
  <c r="AU113" i="42"/>
  <c r="AU114" i="42"/>
  <c r="AU115" i="42"/>
  <c r="AU116" i="42"/>
  <c r="AU117" i="42"/>
  <c r="AU118" i="42"/>
  <c r="AU119" i="42"/>
  <c r="AU120" i="42"/>
  <c r="AS5" i="42"/>
  <c r="AS6" i="42"/>
  <c r="AS7" i="42"/>
  <c r="AS8" i="42"/>
  <c r="AS9" i="42"/>
  <c r="AS10" i="42"/>
  <c r="AS11" i="42"/>
  <c r="AS12" i="42"/>
  <c r="AS13" i="42"/>
  <c r="AS14" i="42"/>
  <c r="AS15" i="42"/>
  <c r="AS16" i="42"/>
  <c r="AS17" i="42"/>
  <c r="AS18" i="42"/>
  <c r="AS19" i="42"/>
  <c r="AS20" i="42"/>
  <c r="AS21" i="42"/>
  <c r="AS22" i="42"/>
  <c r="AS23" i="42"/>
  <c r="AS24" i="42"/>
  <c r="AS25" i="42"/>
  <c r="AS26" i="42"/>
  <c r="AS27" i="42"/>
  <c r="AS28" i="42"/>
  <c r="AS29" i="42"/>
  <c r="AS30" i="42"/>
  <c r="AS31" i="42"/>
  <c r="AS32" i="42"/>
  <c r="AS33" i="42"/>
  <c r="AS34" i="42"/>
  <c r="AS35" i="42"/>
  <c r="AS36" i="42"/>
  <c r="AS37" i="42"/>
  <c r="AS38" i="42"/>
  <c r="AS39" i="42"/>
  <c r="AS40" i="42"/>
  <c r="AS41" i="42"/>
  <c r="AS42" i="42"/>
  <c r="AS43" i="42"/>
  <c r="AS44" i="42"/>
  <c r="AS45" i="42"/>
  <c r="AS46" i="42"/>
  <c r="AS47" i="42"/>
  <c r="AS48" i="42"/>
  <c r="AS49" i="42"/>
  <c r="AS50" i="42"/>
  <c r="AS51" i="42"/>
  <c r="AS52" i="42"/>
  <c r="AS53" i="42"/>
  <c r="AS54" i="42"/>
  <c r="AS55" i="42"/>
  <c r="AS56" i="42"/>
  <c r="AS57" i="42"/>
  <c r="AS58" i="42"/>
  <c r="AS59" i="42"/>
  <c r="AS60" i="42"/>
  <c r="AS61" i="42"/>
  <c r="AS62" i="42"/>
  <c r="AS63" i="42"/>
  <c r="AS64" i="42"/>
  <c r="AS65" i="42"/>
  <c r="AS66" i="42"/>
  <c r="AS67" i="42"/>
  <c r="AS68" i="42"/>
  <c r="AS69" i="42"/>
  <c r="AS70" i="42"/>
  <c r="AS71" i="42"/>
  <c r="AS72" i="42"/>
  <c r="AS73" i="42"/>
  <c r="AS74" i="42"/>
  <c r="AS75" i="42"/>
  <c r="AS76" i="42"/>
  <c r="AS77" i="42"/>
  <c r="AS78" i="42"/>
  <c r="AS79" i="42"/>
  <c r="AS80" i="42"/>
  <c r="AS81" i="42"/>
  <c r="AS82" i="42"/>
  <c r="AS83" i="42"/>
  <c r="AS84" i="42"/>
  <c r="AS85" i="42"/>
  <c r="AS86" i="42"/>
  <c r="AS87" i="42"/>
  <c r="AS88" i="42"/>
  <c r="AS89" i="42"/>
  <c r="AS90" i="42"/>
  <c r="AS91" i="42"/>
  <c r="AS92" i="42"/>
  <c r="AS93" i="42"/>
  <c r="AS94" i="42"/>
  <c r="AS95" i="42"/>
  <c r="AS96" i="42"/>
  <c r="AS97" i="42"/>
  <c r="AS98" i="42"/>
  <c r="AS99" i="42"/>
  <c r="AS100" i="42"/>
  <c r="AS101" i="42"/>
  <c r="AS102" i="42"/>
  <c r="AS103" i="42"/>
  <c r="AS104" i="42"/>
  <c r="AS105" i="42"/>
  <c r="AS106" i="42"/>
  <c r="AS107" i="42"/>
  <c r="AS108" i="42"/>
  <c r="AS109" i="42"/>
  <c r="AS110" i="42"/>
  <c r="AS111" i="42"/>
  <c r="AS112" i="42"/>
  <c r="AS113" i="42"/>
  <c r="AS114" i="42"/>
  <c r="AS115" i="42"/>
  <c r="AS116" i="42"/>
  <c r="AS117" i="42"/>
  <c r="AS118" i="42"/>
  <c r="AS119" i="42"/>
  <c r="AS120" i="42"/>
  <c r="AQ5" i="42"/>
  <c r="AQ6" i="42"/>
  <c r="AQ7" i="42"/>
  <c r="AQ8" i="42"/>
  <c r="AQ9" i="42"/>
  <c r="AQ10" i="42"/>
  <c r="AQ11" i="42"/>
  <c r="AQ12" i="42"/>
  <c r="AQ13" i="42"/>
  <c r="AQ14" i="42"/>
  <c r="AQ15" i="42"/>
  <c r="AQ16" i="42"/>
  <c r="AQ17" i="42"/>
  <c r="AQ18" i="42"/>
  <c r="AQ19" i="42"/>
  <c r="AQ20" i="42"/>
  <c r="AQ21" i="42"/>
  <c r="AQ22" i="42"/>
  <c r="AQ23" i="42"/>
  <c r="AQ24" i="42"/>
  <c r="AQ25" i="42"/>
  <c r="AQ26" i="42"/>
  <c r="AQ27" i="42"/>
  <c r="AQ28" i="42"/>
  <c r="AQ29" i="42"/>
  <c r="AQ30" i="42"/>
  <c r="AQ31" i="42"/>
  <c r="AQ32" i="42"/>
  <c r="AQ33" i="42"/>
  <c r="AQ34" i="42"/>
  <c r="AQ35" i="42"/>
  <c r="AQ36" i="42"/>
  <c r="AQ37" i="42"/>
  <c r="AQ38" i="42"/>
  <c r="AQ39" i="42"/>
  <c r="AQ40" i="42"/>
  <c r="AQ41" i="42"/>
  <c r="AQ42" i="42"/>
  <c r="AQ43" i="42"/>
  <c r="AQ44" i="42"/>
  <c r="AQ45" i="42"/>
  <c r="AQ46" i="42"/>
  <c r="AQ47" i="42"/>
  <c r="AQ48" i="42"/>
  <c r="AQ49" i="42"/>
  <c r="AQ50" i="42"/>
  <c r="AQ51" i="42"/>
  <c r="AQ52" i="42"/>
  <c r="AQ53" i="42"/>
  <c r="AQ54" i="42"/>
  <c r="AQ55" i="42"/>
  <c r="AQ56" i="42"/>
  <c r="AQ57" i="42"/>
  <c r="AQ58" i="42"/>
  <c r="AQ59" i="42"/>
  <c r="AQ60" i="42"/>
  <c r="AQ61" i="42"/>
  <c r="AQ62" i="42"/>
  <c r="AQ63" i="42"/>
  <c r="AQ64" i="42"/>
  <c r="AQ65" i="42"/>
  <c r="AQ66" i="42"/>
  <c r="AQ67" i="42"/>
  <c r="AQ68" i="42"/>
  <c r="AQ69" i="42"/>
  <c r="AQ70" i="42"/>
  <c r="AQ71" i="42"/>
  <c r="AQ72" i="42"/>
  <c r="AQ73" i="42"/>
  <c r="AQ74" i="42"/>
  <c r="AQ75" i="42"/>
  <c r="AQ76" i="42"/>
  <c r="AQ77" i="42"/>
  <c r="AQ78" i="42"/>
  <c r="AQ79" i="42"/>
  <c r="AQ80" i="42"/>
  <c r="AQ81" i="42"/>
  <c r="AQ82" i="42"/>
  <c r="AQ83" i="42"/>
  <c r="AQ84" i="42"/>
  <c r="AQ85" i="42"/>
  <c r="AQ86" i="42"/>
  <c r="AQ87" i="42"/>
  <c r="AQ88" i="42"/>
  <c r="AQ89" i="42"/>
  <c r="AQ90" i="42"/>
  <c r="AQ91" i="42"/>
  <c r="AQ92" i="42"/>
  <c r="AQ93" i="42"/>
  <c r="AQ94" i="42"/>
  <c r="AQ95" i="42"/>
  <c r="AQ96" i="42"/>
  <c r="AQ97" i="42"/>
  <c r="AQ98" i="42"/>
  <c r="AQ99" i="42"/>
  <c r="AQ100" i="42"/>
  <c r="AQ101" i="42"/>
  <c r="AQ102" i="42"/>
  <c r="AQ103" i="42"/>
  <c r="AQ104" i="42"/>
  <c r="AQ105" i="42"/>
  <c r="AQ106" i="42"/>
  <c r="AQ107" i="42"/>
  <c r="AQ108" i="42"/>
  <c r="AQ109" i="42"/>
  <c r="AQ110" i="42"/>
  <c r="AQ111" i="42"/>
  <c r="AQ112" i="42"/>
  <c r="AQ113" i="42"/>
  <c r="AQ114" i="42"/>
  <c r="AQ115" i="42"/>
  <c r="AQ116" i="42"/>
  <c r="AQ117" i="42"/>
  <c r="AQ118" i="42"/>
  <c r="AQ119" i="42"/>
  <c r="AQ120" i="42"/>
  <c r="AO5" i="42"/>
  <c r="AO6" i="42"/>
  <c r="AO7" i="42"/>
  <c r="AO8" i="42"/>
  <c r="AO9" i="42"/>
  <c r="AO10" i="42"/>
  <c r="AO11" i="42"/>
  <c r="AO12" i="42"/>
  <c r="AO13" i="42"/>
  <c r="AO14" i="42"/>
  <c r="AO15" i="42"/>
  <c r="AO16" i="42"/>
  <c r="AO17" i="42"/>
  <c r="AO18" i="42"/>
  <c r="AO19" i="42"/>
  <c r="AO20" i="42"/>
  <c r="AO21" i="42"/>
  <c r="AO22" i="42"/>
  <c r="AO23" i="42"/>
  <c r="AO24" i="42"/>
  <c r="AO25" i="42"/>
  <c r="AO26" i="42"/>
  <c r="AO27" i="42"/>
  <c r="AO28" i="42"/>
  <c r="AO29" i="42"/>
  <c r="AO30" i="42"/>
  <c r="AO31" i="42"/>
  <c r="AO32" i="42"/>
  <c r="AO33" i="42"/>
  <c r="AO34" i="42"/>
  <c r="AO35" i="42"/>
  <c r="AO36" i="42"/>
  <c r="AO37" i="42"/>
  <c r="AO38" i="42"/>
  <c r="AO39" i="42"/>
  <c r="AO40" i="42"/>
  <c r="AO41" i="42"/>
  <c r="AO42" i="42"/>
  <c r="AO43" i="42"/>
  <c r="AO44" i="42"/>
  <c r="AO45" i="42"/>
  <c r="AO46" i="42"/>
  <c r="AO47" i="42"/>
  <c r="AO48" i="42"/>
  <c r="AO49" i="42"/>
  <c r="AO50" i="42"/>
  <c r="AO51" i="42"/>
  <c r="AO52" i="42"/>
  <c r="AO53" i="42"/>
  <c r="AO54" i="42"/>
  <c r="AO55" i="42"/>
  <c r="AO56" i="42"/>
  <c r="AO57" i="42"/>
  <c r="AO58" i="42"/>
  <c r="AO59" i="42"/>
  <c r="AO60" i="42"/>
  <c r="AO61" i="42"/>
  <c r="AO62" i="42"/>
  <c r="AO63" i="42"/>
  <c r="AO64" i="42"/>
  <c r="AO65" i="42"/>
  <c r="AO66" i="42"/>
  <c r="AO67" i="42"/>
  <c r="AO68" i="42"/>
  <c r="AO69" i="42"/>
  <c r="AO70" i="42"/>
  <c r="AO71" i="42"/>
  <c r="AO72" i="42"/>
  <c r="AO73" i="42"/>
  <c r="AO74" i="42"/>
  <c r="AO75" i="42"/>
  <c r="AO76" i="42"/>
  <c r="AO77" i="42"/>
  <c r="AO78" i="42"/>
  <c r="AO79" i="42"/>
  <c r="AO80" i="42"/>
  <c r="AO81" i="42"/>
  <c r="AO82" i="42"/>
  <c r="AO83" i="42"/>
  <c r="AO84" i="42"/>
  <c r="AO85" i="42"/>
  <c r="AO86" i="42"/>
  <c r="AO87" i="42"/>
  <c r="AO88" i="42"/>
  <c r="AO89" i="42"/>
  <c r="AO90" i="42"/>
  <c r="AO91" i="42"/>
  <c r="AO92" i="42"/>
  <c r="AO93" i="42"/>
  <c r="AO94" i="42"/>
  <c r="AO95" i="42"/>
  <c r="AO96" i="42"/>
  <c r="AO97" i="42"/>
  <c r="AO98" i="42"/>
  <c r="AO99" i="42"/>
  <c r="AO100" i="42"/>
  <c r="AO101" i="42"/>
  <c r="AO102" i="42"/>
  <c r="AO103" i="42"/>
  <c r="AO104" i="42"/>
  <c r="AO105" i="42"/>
  <c r="AO106" i="42"/>
  <c r="AO107" i="42"/>
  <c r="AO108" i="42"/>
  <c r="AO109" i="42"/>
  <c r="AO110" i="42"/>
  <c r="AO111" i="42"/>
  <c r="AO112" i="42"/>
  <c r="AO113" i="42"/>
  <c r="AO114" i="42"/>
  <c r="AO115" i="42"/>
  <c r="AO116" i="42"/>
  <c r="AO117" i="42"/>
  <c r="AO118" i="42"/>
  <c r="AO119" i="42"/>
  <c r="AO120" i="42"/>
  <c r="AM5" i="42"/>
  <c r="AM6" i="42"/>
  <c r="AM7" i="42"/>
  <c r="AM8" i="42"/>
  <c r="AM9" i="42"/>
  <c r="AM10" i="42"/>
  <c r="AM11" i="42"/>
  <c r="AM12" i="42"/>
  <c r="AM13" i="42"/>
  <c r="AM14" i="42"/>
  <c r="AM15" i="42"/>
  <c r="AM16" i="42"/>
  <c r="AM17" i="42"/>
  <c r="AM18" i="42"/>
  <c r="AM19" i="42"/>
  <c r="AM20" i="42"/>
  <c r="AM21" i="42"/>
  <c r="AM22" i="42"/>
  <c r="AM23" i="42"/>
  <c r="AM24" i="42"/>
  <c r="AM25" i="42"/>
  <c r="AM26" i="42"/>
  <c r="AM27" i="42"/>
  <c r="AM28" i="42"/>
  <c r="AM29" i="42"/>
  <c r="AM30" i="42"/>
  <c r="AM31" i="42"/>
  <c r="AM32" i="42"/>
  <c r="AM33" i="42"/>
  <c r="AM34" i="42"/>
  <c r="AM35" i="42"/>
  <c r="AM36" i="42"/>
  <c r="AM37" i="42"/>
  <c r="AM38" i="42"/>
  <c r="AM39" i="42"/>
  <c r="AM40" i="42"/>
  <c r="AM41" i="42"/>
  <c r="AM42" i="42"/>
  <c r="AM43" i="42"/>
  <c r="AM44" i="42"/>
  <c r="AM45" i="42"/>
  <c r="AM46" i="42"/>
  <c r="AM47" i="42"/>
  <c r="AM48" i="42"/>
  <c r="AM49" i="42"/>
  <c r="AM50" i="42"/>
  <c r="AM51" i="42"/>
  <c r="AM52" i="42"/>
  <c r="AM53" i="42"/>
  <c r="AM54" i="42"/>
  <c r="AM55" i="42"/>
  <c r="AM56" i="42"/>
  <c r="AM57" i="42"/>
  <c r="AM58" i="42"/>
  <c r="AM59" i="42"/>
  <c r="AM60" i="42"/>
  <c r="AM61" i="42"/>
  <c r="AM62" i="42"/>
  <c r="AM63" i="42"/>
  <c r="AM64" i="42"/>
  <c r="AM65" i="42"/>
  <c r="AM66" i="42"/>
  <c r="AM67" i="42"/>
  <c r="AM68" i="42"/>
  <c r="AM69" i="42"/>
  <c r="AM70" i="42"/>
  <c r="AM71" i="42"/>
  <c r="AM72" i="42"/>
  <c r="AM73" i="42"/>
  <c r="AM74" i="42"/>
  <c r="AM75" i="42"/>
  <c r="AM76" i="42"/>
  <c r="AM77" i="42"/>
  <c r="AM78" i="42"/>
  <c r="AM79" i="42"/>
  <c r="AM80" i="42"/>
  <c r="AM81" i="42"/>
  <c r="AM82" i="42"/>
  <c r="AM83" i="42"/>
  <c r="AM84" i="42"/>
  <c r="AM85" i="42"/>
  <c r="AM86" i="42"/>
  <c r="AM87" i="42"/>
  <c r="AM88" i="42"/>
  <c r="AM89" i="42"/>
  <c r="AM90" i="42"/>
  <c r="AM91" i="42"/>
  <c r="AM92" i="42"/>
  <c r="AM93" i="42"/>
  <c r="AM94" i="42"/>
  <c r="AM95" i="42"/>
  <c r="AM96" i="42"/>
  <c r="AM97" i="42"/>
  <c r="AM98" i="42"/>
  <c r="AM99" i="42"/>
  <c r="AM100" i="42"/>
  <c r="AM101" i="42"/>
  <c r="AM102" i="42"/>
  <c r="AM103" i="42"/>
  <c r="AM104" i="42"/>
  <c r="AM105" i="42"/>
  <c r="AM106" i="42"/>
  <c r="AM107" i="42"/>
  <c r="AM108" i="42"/>
  <c r="AM109" i="42"/>
  <c r="AM110" i="42"/>
  <c r="AM111" i="42"/>
  <c r="AM112" i="42"/>
  <c r="AM113" i="42"/>
  <c r="AM114" i="42"/>
  <c r="AM115" i="42"/>
  <c r="AM116" i="42"/>
  <c r="AM117" i="42"/>
  <c r="AM118" i="42"/>
  <c r="AM119" i="42"/>
  <c r="AM120" i="42"/>
  <c r="AK5" i="42"/>
  <c r="AK6" i="42"/>
  <c r="AK7" i="42"/>
  <c r="AK8" i="42"/>
  <c r="AK9" i="42"/>
  <c r="AK10" i="42"/>
  <c r="AK11" i="42"/>
  <c r="AK12" i="42"/>
  <c r="AK13" i="42"/>
  <c r="AK14" i="42"/>
  <c r="AK15" i="42"/>
  <c r="AK16" i="42"/>
  <c r="AK17" i="42"/>
  <c r="AK18" i="42"/>
  <c r="AK19" i="42"/>
  <c r="AK20" i="42"/>
  <c r="AK21" i="42"/>
  <c r="AK22" i="42"/>
  <c r="AK23" i="42"/>
  <c r="AK24" i="42"/>
  <c r="AK25" i="42"/>
  <c r="AK26" i="42"/>
  <c r="AK27" i="42"/>
  <c r="AK28" i="42"/>
  <c r="AK29" i="42"/>
  <c r="AK30" i="42"/>
  <c r="AK31" i="42"/>
  <c r="AK32" i="42"/>
  <c r="AK33" i="42"/>
  <c r="AK34" i="42"/>
  <c r="AK35" i="42"/>
  <c r="AK36" i="42"/>
  <c r="AK37" i="42"/>
  <c r="AK38" i="42"/>
  <c r="AK39" i="42"/>
  <c r="AK40" i="42"/>
  <c r="AK41" i="42"/>
  <c r="AK42" i="42"/>
  <c r="AK43" i="42"/>
  <c r="AK44" i="42"/>
  <c r="AK45" i="42"/>
  <c r="AK46" i="42"/>
  <c r="AK47" i="42"/>
  <c r="AK48" i="42"/>
  <c r="AK49" i="42"/>
  <c r="AK50" i="42"/>
  <c r="AK51" i="42"/>
  <c r="AK52" i="42"/>
  <c r="AK53" i="42"/>
  <c r="AK54" i="42"/>
  <c r="AK55" i="42"/>
  <c r="AK56" i="42"/>
  <c r="AK57" i="42"/>
  <c r="AK58" i="42"/>
  <c r="AK59" i="42"/>
  <c r="AK60" i="42"/>
  <c r="AK61" i="42"/>
  <c r="AK62" i="42"/>
  <c r="AK63" i="42"/>
  <c r="AK64" i="42"/>
  <c r="AK65" i="42"/>
  <c r="AK66" i="42"/>
  <c r="AK67" i="42"/>
  <c r="AK68" i="42"/>
  <c r="AK69" i="42"/>
  <c r="AK70" i="42"/>
  <c r="AK71" i="42"/>
  <c r="AK72" i="42"/>
  <c r="AK73" i="42"/>
  <c r="AK74" i="42"/>
  <c r="AK75" i="42"/>
  <c r="AK76" i="42"/>
  <c r="AK77" i="42"/>
  <c r="AK78" i="42"/>
  <c r="AK79" i="42"/>
  <c r="AK80" i="42"/>
  <c r="AK81" i="42"/>
  <c r="AK82" i="42"/>
  <c r="AK83" i="42"/>
  <c r="AK84" i="42"/>
  <c r="AK85" i="42"/>
  <c r="AK86" i="42"/>
  <c r="AK87" i="42"/>
  <c r="AK88" i="42"/>
  <c r="AK89" i="42"/>
  <c r="AK90" i="42"/>
  <c r="AK91" i="42"/>
  <c r="AK92" i="42"/>
  <c r="AK93" i="42"/>
  <c r="AK94" i="42"/>
  <c r="AK95" i="42"/>
  <c r="AK96" i="42"/>
  <c r="AK97" i="42"/>
  <c r="AK98" i="42"/>
  <c r="AK99" i="42"/>
  <c r="AK100" i="42"/>
  <c r="AK101" i="42"/>
  <c r="AK102" i="42"/>
  <c r="AK103" i="42"/>
  <c r="AK104" i="42"/>
  <c r="AK105" i="42"/>
  <c r="AK106" i="42"/>
  <c r="AK107" i="42"/>
  <c r="AK108" i="42"/>
  <c r="AK109" i="42"/>
  <c r="AK110" i="42"/>
  <c r="AK111" i="42"/>
  <c r="AK112" i="42"/>
  <c r="AK113" i="42"/>
  <c r="AK114" i="42"/>
  <c r="AK115" i="42"/>
  <c r="AK116" i="42"/>
  <c r="AK117" i="42"/>
  <c r="AK118" i="42"/>
  <c r="AK119" i="42"/>
  <c r="AK120" i="42"/>
  <c r="AI5" i="42"/>
  <c r="AI6" i="42"/>
  <c r="AI7" i="42"/>
  <c r="AI8" i="42"/>
  <c r="AI9" i="42"/>
  <c r="AI10" i="42"/>
  <c r="AI11" i="42"/>
  <c r="AI12" i="42"/>
  <c r="AI13" i="42"/>
  <c r="AI14" i="42"/>
  <c r="AI15" i="42"/>
  <c r="AI16" i="42"/>
  <c r="AI17" i="42"/>
  <c r="AI18" i="42"/>
  <c r="AI19" i="42"/>
  <c r="AI20" i="42"/>
  <c r="AI21" i="42"/>
  <c r="AI22" i="42"/>
  <c r="AI23" i="42"/>
  <c r="AI24" i="42"/>
  <c r="AI25" i="42"/>
  <c r="AI26" i="42"/>
  <c r="AI27" i="42"/>
  <c r="AI28" i="42"/>
  <c r="AI29" i="42"/>
  <c r="AI30" i="42"/>
  <c r="AI31" i="42"/>
  <c r="AI32" i="42"/>
  <c r="AI33" i="42"/>
  <c r="AI34" i="42"/>
  <c r="AI35" i="42"/>
  <c r="AI36" i="42"/>
  <c r="AI37" i="42"/>
  <c r="AI38" i="42"/>
  <c r="AI39" i="42"/>
  <c r="AI40" i="42"/>
  <c r="AI41" i="42"/>
  <c r="AI42" i="42"/>
  <c r="AI43" i="42"/>
  <c r="AI44" i="42"/>
  <c r="AI45" i="42"/>
  <c r="AI46" i="42"/>
  <c r="AI47" i="42"/>
  <c r="AI48" i="42"/>
  <c r="AI49" i="42"/>
  <c r="AI50" i="42"/>
  <c r="AI51" i="42"/>
  <c r="AI52" i="42"/>
  <c r="AI53" i="42"/>
  <c r="AI54" i="42"/>
  <c r="AI55" i="42"/>
  <c r="AI56" i="42"/>
  <c r="AI57" i="42"/>
  <c r="AI58" i="42"/>
  <c r="AI59" i="42"/>
  <c r="AI60" i="42"/>
  <c r="AI61" i="42"/>
  <c r="AI62" i="42"/>
  <c r="AI63" i="42"/>
  <c r="AI64" i="42"/>
  <c r="AI65" i="42"/>
  <c r="AI66" i="42"/>
  <c r="AI67" i="42"/>
  <c r="AI68" i="42"/>
  <c r="AI69" i="42"/>
  <c r="AI70" i="42"/>
  <c r="AI71" i="42"/>
  <c r="AI72" i="42"/>
  <c r="AI73" i="42"/>
  <c r="AI74" i="42"/>
  <c r="AI75" i="42"/>
  <c r="AI76" i="42"/>
  <c r="AI77" i="42"/>
  <c r="AI78" i="42"/>
  <c r="AI79" i="42"/>
  <c r="AI80" i="42"/>
  <c r="AI81" i="42"/>
  <c r="AI82" i="42"/>
  <c r="AI83" i="42"/>
  <c r="AI84" i="42"/>
  <c r="AI85" i="42"/>
  <c r="AI86" i="42"/>
  <c r="AI87" i="42"/>
  <c r="AI88" i="42"/>
  <c r="AI89" i="42"/>
  <c r="AI90" i="42"/>
  <c r="AI91" i="42"/>
  <c r="AI92" i="42"/>
  <c r="AI93" i="42"/>
  <c r="AI94" i="42"/>
  <c r="AI95" i="42"/>
  <c r="AI96" i="42"/>
  <c r="AI97" i="42"/>
  <c r="AI98" i="42"/>
  <c r="AI99" i="42"/>
  <c r="AI100" i="42"/>
  <c r="AI101" i="42"/>
  <c r="AI102" i="42"/>
  <c r="AI103" i="42"/>
  <c r="AI104" i="42"/>
  <c r="AI105" i="42"/>
  <c r="AI106" i="42"/>
  <c r="AI107" i="42"/>
  <c r="AI108" i="42"/>
  <c r="AI109" i="42"/>
  <c r="AI110" i="42"/>
  <c r="AI111" i="42"/>
  <c r="AI112" i="42"/>
  <c r="AI113" i="42"/>
  <c r="AI114" i="42"/>
  <c r="AI115" i="42"/>
  <c r="AI116" i="42"/>
  <c r="AI117" i="42"/>
  <c r="AI118" i="42"/>
  <c r="AI119" i="42"/>
  <c r="AI120" i="42"/>
  <c r="AG5" i="42"/>
  <c r="AG6" i="42"/>
  <c r="AG7" i="42"/>
  <c r="AG8" i="42"/>
  <c r="AG9" i="42"/>
  <c r="AG10" i="42"/>
  <c r="AG11" i="42"/>
  <c r="AG12" i="42"/>
  <c r="AG13" i="42"/>
  <c r="AG14" i="42"/>
  <c r="AG15" i="42"/>
  <c r="AG16" i="42"/>
  <c r="AG17" i="42"/>
  <c r="AG18" i="42"/>
  <c r="AG19" i="42"/>
  <c r="AG20" i="42"/>
  <c r="AG21" i="42"/>
  <c r="AG22" i="42"/>
  <c r="AG23" i="42"/>
  <c r="AG24" i="42"/>
  <c r="AG25" i="42"/>
  <c r="AG26" i="42"/>
  <c r="AG27" i="42"/>
  <c r="AG28" i="42"/>
  <c r="AG29" i="42"/>
  <c r="AG30" i="42"/>
  <c r="AG31" i="42"/>
  <c r="AG32" i="42"/>
  <c r="AG33" i="42"/>
  <c r="AG34" i="42"/>
  <c r="AG35" i="42"/>
  <c r="AG36" i="42"/>
  <c r="AG37" i="42"/>
  <c r="AG38" i="42"/>
  <c r="AG39" i="42"/>
  <c r="AG40" i="42"/>
  <c r="AG41" i="42"/>
  <c r="AG42" i="42"/>
  <c r="AG43" i="42"/>
  <c r="AG44" i="42"/>
  <c r="AG45" i="42"/>
  <c r="AG46" i="42"/>
  <c r="AG47" i="42"/>
  <c r="AG48" i="42"/>
  <c r="AG49" i="42"/>
  <c r="AG50" i="42"/>
  <c r="AG51" i="42"/>
  <c r="AG52" i="42"/>
  <c r="AG53" i="42"/>
  <c r="AG54" i="42"/>
  <c r="AG55" i="42"/>
  <c r="AG56" i="42"/>
  <c r="AG57" i="42"/>
  <c r="AG58" i="42"/>
  <c r="AG59" i="42"/>
  <c r="AG60" i="42"/>
  <c r="AG61" i="42"/>
  <c r="AG62" i="42"/>
  <c r="AG63" i="42"/>
  <c r="AG64" i="42"/>
  <c r="AG65" i="42"/>
  <c r="AG66" i="42"/>
  <c r="AG67" i="42"/>
  <c r="AG68" i="42"/>
  <c r="AG69" i="42"/>
  <c r="AG70" i="42"/>
  <c r="AG71" i="42"/>
  <c r="AG72" i="42"/>
  <c r="AG73" i="42"/>
  <c r="AG74" i="42"/>
  <c r="AG75" i="42"/>
  <c r="AG76" i="42"/>
  <c r="AG77" i="42"/>
  <c r="AG78" i="42"/>
  <c r="AG79" i="42"/>
  <c r="AG80" i="42"/>
  <c r="AG81" i="42"/>
  <c r="AG82" i="42"/>
  <c r="AG83" i="42"/>
  <c r="AG84" i="42"/>
  <c r="AG85" i="42"/>
  <c r="AG86" i="42"/>
  <c r="AG87" i="42"/>
  <c r="AG88" i="42"/>
  <c r="AG89" i="42"/>
  <c r="AG90" i="42"/>
  <c r="AG91" i="42"/>
  <c r="AG92" i="42"/>
  <c r="AG93" i="42"/>
  <c r="AG94" i="42"/>
  <c r="AG95" i="42"/>
  <c r="AG96" i="42"/>
  <c r="AG97" i="42"/>
  <c r="AG98" i="42"/>
  <c r="AG99" i="42"/>
  <c r="AG100" i="42"/>
  <c r="AG101" i="42"/>
  <c r="AG102" i="42"/>
  <c r="AG103" i="42"/>
  <c r="AG104" i="42"/>
  <c r="AG105" i="42"/>
  <c r="AG106" i="42"/>
  <c r="AG107" i="42"/>
  <c r="AG108" i="42"/>
  <c r="AG109" i="42"/>
  <c r="AG110" i="42"/>
  <c r="AG111" i="42"/>
  <c r="AG112" i="42"/>
  <c r="AG113" i="42"/>
  <c r="AG114" i="42"/>
  <c r="AG115" i="42"/>
  <c r="AG116" i="42"/>
  <c r="AG117" i="42"/>
  <c r="AG118" i="42"/>
  <c r="AG119" i="42"/>
  <c r="AG120" i="42"/>
  <c r="AE5" i="42"/>
  <c r="AE6" i="42"/>
  <c r="AE7" i="42"/>
  <c r="AE8" i="42"/>
  <c r="AE9" i="42"/>
  <c r="AE10" i="42"/>
  <c r="AE11" i="42"/>
  <c r="AE12" i="42"/>
  <c r="AE13" i="42"/>
  <c r="AE14" i="42"/>
  <c r="AE15" i="42"/>
  <c r="AE16" i="42"/>
  <c r="AE17" i="42"/>
  <c r="AE18" i="42"/>
  <c r="AE19" i="42"/>
  <c r="AE20" i="42"/>
  <c r="AE21" i="42"/>
  <c r="AE22" i="42"/>
  <c r="AE23" i="42"/>
  <c r="AE24" i="42"/>
  <c r="AE25" i="42"/>
  <c r="AE26" i="42"/>
  <c r="AE27" i="42"/>
  <c r="AE28" i="42"/>
  <c r="AE29" i="42"/>
  <c r="AE30" i="42"/>
  <c r="AE31" i="42"/>
  <c r="AE32" i="42"/>
  <c r="AE33" i="42"/>
  <c r="AE34" i="42"/>
  <c r="AE35" i="42"/>
  <c r="AE36" i="42"/>
  <c r="AE37" i="42"/>
  <c r="AE38" i="42"/>
  <c r="AE39" i="42"/>
  <c r="AE40" i="42"/>
  <c r="AE41" i="42"/>
  <c r="AE42" i="42"/>
  <c r="AE43" i="42"/>
  <c r="AE44" i="42"/>
  <c r="AE45" i="42"/>
  <c r="AE46" i="42"/>
  <c r="AE47" i="42"/>
  <c r="AE48" i="42"/>
  <c r="AE49" i="42"/>
  <c r="AE50" i="42"/>
  <c r="AE51" i="42"/>
  <c r="AE52" i="42"/>
  <c r="AE53" i="42"/>
  <c r="AE54" i="42"/>
  <c r="AE55" i="42"/>
  <c r="AE56" i="42"/>
  <c r="AE57" i="42"/>
  <c r="AE58" i="42"/>
  <c r="AE59" i="42"/>
  <c r="AE60" i="42"/>
  <c r="AE61" i="42"/>
  <c r="AE62" i="42"/>
  <c r="AE63" i="42"/>
  <c r="AE64" i="42"/>
  <c r="AE65" i="42"/>
  <c r="AE66" i="42"/>
  <c r="AE67" i="42"/>
  <c r="AE68" i="42"/>
  <c r="AE69" i="42"/>
  <c r="AE70" i="42"/>
  <c r="AE71" i="42"/>
  <c r="AE72" i="42"/>
  <c r="AE73" i="42"/>
  <c r="AE74" i="42"/>
  <c r="AE75" i="42"/>
  <c r="AE76" i="42"/>
  <c r="AE77" i="42"/>
  <c r="AE78" i="42"/>
  <c r="AE79" i="42"/>
  <c r="AE80" i="42"/>
  <c r="AE81" i="42"/>
  <c r="AE82" i="42"/>
  <c r="AE83" i="42"/>
  <c r="AE84" i="42"/>
  <c r="AE85" i="42"/>
  <c r="AE86" i="42"/>
  <c r="AE87" i="42"/>
  <c r="AE88" i="42"/>
  <c r="AE89" i="42"/>
  <c r="AE90" i="42"/>
  <c r="AE91" i="42"/>
  <c r="AE92" i="42"/>
  <c r="AE93" i="42"/>
  <c r="AE94" i="42"/>
  <c r="AE95" i="42"/>
  <c r="AE96" i="42"/>
  <c r="AE97" i="42"/>
  <c r="AE98" i="42"/>
  <c r="AE99" i="42"/>
  <c r="AE100" i="42"/>
  <c r="AE101" i="42"/>
  <c r="AE102" i="42"/>
  <c r="AE103" i="42"/>
  <c r="AE104" i="42"/>
  <c r="AE105" i="42"/>
  <c r="AE106" i="42"/>
  <c r="AE107" i="42"/>
  <c r="AE108" i="42"/>
  <c r="AE109" i="42"/>
  <c r="AE110" i="42"/>
  <c r="AE111" i="42"/>
  <c r="AE112" i="42"/>
  <c r="AE113" i="42"/>
  <c r="AE114" i="42"/>
  <c r="AE115" i="42"/>
  <c r="AE116" i="42"/>
  <c r="AE117" i="42"/>
  <c r="AE118" i="42"/>
  <c r="AE119" i="42"/>
  <c r="AE120" i="42"/>
  <c r="AC5" i="42"/>
  <c r="AC6" i="42"/>
  <c r="AC7" i="42"/>
  <c r="AC8" i="42"/>
  <c r="AC9" i="42"/>
  <c r="AC10" i="42"/>
  <c r="AC11" i="42"/>
  <c r="AC12" i="42"/>
  <c r="AC13" i="42"/>
  <c r="AC14" i="42"/>
  <c r="AC15" i="42"/>
  <c r="AC16" i="42"/>
  <c r="AC17" i="42"/>
  <c r="AC18" i="42"/>
  <c r="AC19" i="42"/>
  <c r="AC20" i="42"/>
  <c r="AC21" i="42"/>
  <c r="AC22" i="42"/>
  <c r="AC23" i="42"/>
  <c r="AC24" i="42"/>
  <c r="AC25" i="42"/>
  <c r="AC26" i="42"/>
  <c r="AC27" i="42"/>
  <c r="AC28" i="42"/>
  <c r="AC29" i="42"/>
  <c r="AC30" i="42"/>
  <c r="AC31" i="42"/>
  <c r="AC32" i="42"/>
  <c r="AC33" i="42"/>
  <c r="AC34" i="42"/>
  <c r="AC35" i="42"/>
  <c r="AC36" i="42"/>
  <c r="AC37" i="42"/>
  <c r="AC38" i="42"/>
  <c r="AC39" i="42"/>
  <c r="AC40" i="42"/>
  <c r="AC41" i="42"/>
  <c r="AC42" i="42"/>
  <c r="AC43" i="42"/>
  <c r="AC44" i="42"/>
  <c r="AC45" i="42"/>
  <c r="AC46" i="42"/>
  <c r="AC48" i="42"/>
  <c r="AC49" i="42"/>
  <c r="AC50" i="42"/>
  <c r="AC51" i="42"/>
  <c r="AC52" i="42"/>
  <c r="AC53" i="42"/>
  <c r="AC54" i="42"/>
  <c r="AC55" i="42"/>
  <c r="AC56" i="42"/>
  <c r="AC57" i="42"/>
  <c r="AC58" i="42"/>
  <c r="AC59" i="42"/>
  <c r="AC60" i="42"/>
  <c r="AC61" i="42"/>
  <c r="AC62" i="42"/>
  <c r="AC63" i="42"/>
  <c r="AC64" i="42"/>
  <c r="AC65" i="42"/>
  <c r="AC66" i="42"/>
  <c r="AC67" i="42"/>
  <c r="AC68" i="42"/>
  <c r="AC69" i="42"/>
  <c r="AC70" i="42"/>
  <c r="AC71" i="42"/>
  <c r="AC72" i="42"/>
  <c r="AC73" i="42"/>
  <c r="AC74" i="42"/>
  <c r="AC75" i="42"/>
  <c r="AC76" i="42"/>
  <c r="AC77" i="42"/>
  <c r="AC78" i="42"/>
  <c r="AC79" i="42"/>
  <c r="AC80" i="42"/>
  <c r="AC81" i="42"/>
  <c r="AC82" i="42"/>
  <c r="AC83" i="42"/>
  <c r="AC84" i="42"/>
  <c r="AC85" i="42"/>
  <c r="AC86" i="42"/>
  <c r="AC87" i="42"/>
  <c r="AC88" i="42"/>
  <c r="AC89" i="42"/>
  <c r="AC90" i="42"/>
  <c r="AC91" i="42"/>
  <c r="AC92" i="42"/>
  <c r="AC94" i="42"/>
  <c r="AC95" i="42"/>
  <c r="AC96" i="42"/>
  <c r="AC97" i="42"/>
  <c r="AC98" i="42"/>
  <c r="AC99" i="42"/>
  <c r="AC101" i="42"/>
  <c r="AC102" i="42"/>
  <c r="AC103" i="42"/>
  <c r="AC104" i="42"/>
  <c r="AC105" i="42"/>
  <c r="AC106" i="42"/>
  <c r="AC107" i="42"/>
  <c r="AC108" i="42"/>
  <c r="AC109" i="42"/>
  <c r="AC110" i="42"/>
  <c r="AC111" i="42"/>
  <c r="AC112" i="42"/>
  <c r="AC113" i="42"/>
  <c r="AC114" i="42"/>
  <c r="AC115" i="42"/>
  <c r="AC116" i="42"/>
  <c r="AC117" i="42"/>
  <c r="AC118" i="42"/>
  <c r="AC119" i="42"/>
  <c r="AC120" i="42"/>
  <c r="AA5" i="42"/>
  <c r="AA6" i="42"/>
  <c r="AA7" i="42"/>
  <c r="AA8" i="42"/>
  <c r="AA9" i="42"/>
  <c r="AA10" i="42"/>
  <c r="AA11" i="42"/>
  <c r="AA12" i="42"/>
  <c r="AA13" i="42"/>
  <c r="AA14" i="42"/>
  <c r="AA15" i="42"/>
  <c r="AA16" i="42"/>
  <c r="AA17" i="42"/>
  <c r="AA18" i="42"/>
  <c r="AA19" i="42"/>
  <c r="AA20" i="42"/>
  <c r="AA21" i="42"/>
  <c r="AA22" i="42"/>
  <c r="AA23" i="42"/>
  <c r="AA24" i="42"/>
  <c r="AA25" i="42"/>
  <c r="AA26" i="42"/>
  <c r="AA27" i="42"/>
  <c r="AA28" i="42"/>
  <c r="AA29" i="42"/>
  <c r="AA30" i="42"/>
  <c r="AA31" i="42"/>
  <c r="AA32" i="42"/>
  <c r="AA33" i="42"/>
  <c r="AA34" i="42"/>
  <c r="AA35" i="42"/>
  <c r="AA36" i="42"/>
  <c r="AA37" i="42"/>
  <c r="AA38" i="42"/>
  <c r="AA39" i="42"/>
  <c r="AA40" i="42"/>
  <c r="AA41" i="42"/>
  <c r="AA42" i="42"/>
  <c r="AA43" i="42"/>
  <c r="AA44" i="42"/>
  <c r="AA45" i="42"/>
  <c r="AA46" i="42"/>
  <c r="AA47" i="42"/>
  <c r="AA48" i="42"/>
  <c r="AA49" i="42"/>
  <c r="AA50" i="42"/>
  <c r="AA51" i="42"/>
  <c r="AA52" i="42"/>
  <c r="AA53" i="42"/>
  <c r="AA54" i="42"/>
  <c r="AA55" i="42"/>
  <c r="AA56" i="42"/>
  <c r="AA57" i="42"/>
  <c r="AA58" i="42"/>
  <c r="AA59" i="42"/>
  <c r="AA60" i="42"/>
  <c r="AA61" i="42"/>
  <c r="AA62" i="42"/>
  <c r="AA63" i="42"/>
  <c r="AA64" i="42"/>
  <c r="AA65" i="42"/>
  <c r="AA66" i="42"/>
  <c r="AA67" i="42"/>
  <c r="AA68" i="42"/>
  <c r="AA69" i="42"/>
  <c r="AA70" i="42"/>
  <c r="AA71" i="42"/>
  <c r="AA72" i="42"/>
  <c r="AA73" i="42"/>
  <c r="AA74" i="42"/>
  <c r="AA75" i="42"/>
  <c r="AA76" i="42"/>
  <c r="AA77" i="42"/>
  <c r="AA78" i="42"/>
  <c r="AA79" i="42"/>
  <c r="AA80" i="42"/>
  <c r="AA81" i="42"/>
  <c r="AA82" i="42"/>
  <c r="AA83" i="42"/>
  <c r="AA84" i="42"/>
  <c r="AA85" i="42"/>
  <c r="AA86" i="42"/>
  <c r="AA87" i="42"/>
  <c r="AA88" i="42"/>
  <c r="AA89" i="42"/>
  <c r="AA90" i="42"/>
  <c r="AA91" i="42"/>
  <c r="AA92" i="42"/>
  <c r="AA93" i="42"/>
  <c r="AA94" i="42"/>
  <c r="AA95" i="42"/>
  <c r="AA96" i="42"/>
  <c r="AA97" i="42"/>
  <c r="AA98" i="42"/>
  <c r="AA99" i="42"/>
  <c r="AA100" i="42"/>
  <c r="AA101" i="42"/>
  <c r="AA102" i="42"/>
  <c r="AA103" i="42"/>
  <c r="AA104" i="42"/>
  <c r="AA105" i="42"/>
  <c r="AA106" i="42"/>
  <c r="AA107" i="42"/>
  <c r="AA108" i="42"/>
  <c r="AA109" i="42"/>
  <c r="AA110" i="42"/>
  <c r="AA111" i="42"/>
  <c r="AA112" i="42"/>
  <c r="AA113" i="42"/>
  <c r="AA114" i="42"/>
  <c r="AA115" i="42"/>
  <c r="AA116" i="42"/>
  <c r="AA117" i="42"/>
  <c r="AA118" i="42"/>
  <c r="AA119" i="42"/>
  <c r="AA120" i="42"/>
  <c r="Y5" i="42"/>
  <c r="Y6" i="42"/>
  <c r="Y7" i="42"/>
  <c r="Y8" i="42"/>
  <c r="Y9" i="42"/>
  <c r="Y10" i="42"/>
  <c r="Y11" i="42"/>
  <c r="Y12" i="42"/>
  <c r="Y13" i="42"/>
  <c r="Y14" i="42"/>
  <c r="Y15" i="42"/>
  <c r="Y16" i="42"/>
  <c r="Y17" i="42"/>
  <c r="Y18" i="42"/>
  <c r="Y19" i="42"/>
  <c r="Y20" i="42"/>
  <c r="Y21" i="42"/>
  <c r="Y22" i="42"/>
  <c r="Y23" i="42"/>
  <c r="Y24" i="42"/>
  <c r="Y25" i="42"/>
  <c r="Y26" i="42"/>
  <c r="Y27" i="42"/>
  <c r="Y28" i="42"/>
  <c r="Y29" i="42"/>
  <c r="Y30" i="42"/>
  <c r="Y31" i="42"/>
  <c r="Y32" i="42"/>
  <c r="Y33" i="42"/>
  <c r="Y34" i="42"/>
  <c r="Y35" i="42"/>
  <c r="Y36" i="42"/>
  <c r="Y37" i="42"/>
  <c r="Y38" i="42"/>
  <c r="Y39" i="42"/>
  <c r="Y40" i="42"/>
  <c r="Y41" i="42"/>
  <c r="Y42" i="42"/>
  <c r="Y43" i="42"/>
  <c r="Y44" i="42"/>
  <c r="Y45" i="42"/>
  <c r="Y46" i="42"/>
  <c r="Y47" i="42"/>
  <c r="Y48" i="42"/>
  <c r="Y49" i="42"/>
  <c r="Y50" i="42"/>
  <c r="Y51" i="42"/>
  <c r="Y52" i="42"/>
  <c r="Y53" i="42"/>
  <c r="Y54" i="42"/>
  <c r="Y55" i="42"/>
  <c r="Y56" i="42"/>
  <c r="Y57" i="42"/>
  <c r="Y58" i="42"/>
  <c r="Y59" i="42"/>
  <c r="Y60" i="42"/>
  <c r="Y61" i="42"/>
  <c r="Y62" i="42"/>
  <c r="Y63" i="42"/>
  <c r="Y64" i="42"/>
  <c r="Y65" i="42"/>
  <c r="Y66" i="42"/>
  <c r="Y67" i="42"/>
  <c r="Y68" i="42"/>
  <c r="Y69" i="42"/>
  <c r="Y70" i="42"/>
  <c r="Y71" i="42"/>
  <c r="Y72" i="42"/>
  <c r="Y73" i="42"/>
  <c r="Y74" i="42"/>
  <c r="Y75" i="42"/>
  <c r="Y76" i="42"/>
  <c r="Y77" i="42"/>
  <c r="Y78" i="42"/>
  <c r="Y79" i="42"/>
  <c r="Y80" i="42"/>
  <c r="Y81" i="42"/>
  <c r="Y82" i="42"/>
  <c r="Y83" i="42"/>
  <c r="Y84" i="42"/>
  <c r="Y85" i="42"/>
  <c r="Y86" i="42"/>
  <c r="Y87" i="42"/>
  <c r="Y88" i="42"/>
  <c r="Y89" i="42"/>
  <c r="Y90" i="42"/>
  <c r="Y91" i="42"/>
  <c r="Y92" i="42"/>
  <c r="Y93" i="42"/>
  <c r="Y94" i="42"/>
  <c r="Y95" i="42"/>
  <c r="Y96" i="42"/>
  <c r="Y97" i="42"/>
  <c r="Y98" i="42"/>
  <c r="Y99" i="42"/>
  <c r="Y100" i="42"/>
  <c r="Y101" i="42"/>
  <c r="Y102" i="42"/>
  <c r="Y103" i="42"/>
  <c r="Y104" i="42"/>
  <c r="Y105" i="42"/>
  <c r="Y106" i="42"/>
  <c r="Y107" i="42"/>
  <c r="Y108" i="42"/>
  <c r="Y109" i="42"/>
  <c r="Y110" i="42"/>
  <c r="Y111" i="42"/>
  <c r="Y112" i="42"/>
  <c r="Y113" i="42"/>
  <c r="Y114" i="42"/>
  <c r="Y115" i="42"/>
  <c r="Y116" i="42"/>
  <c r="Y117" i="42"/>
  <c r="Y118" i="42"/>
  <c r="Y119" i="42"/>
  <c r="Y120" i="42"/>
  <c r="W5" i="42"/>
  <c r="W6" i="42"/>
  <c r="W7" i="42"/>
  <c r="W8" i="42"/>
  <c r="W9" i="42"/>
  <c r="W10" i="42"/>
  <c r="W11" i="42"/>
  <c r="W12" i="42"/>
  <c r="W13" i="42"/>
  <c r="W14" i="42"/>
  <c r="W15" i="42"/>
  <c r="W16" i="42"/>
  <c r="W17" i="42"/>
  <c r="W18" i="42"/>
  <c r="W19" i="42"/>
  <c r="W20" i="42"/>
  <c r="W21" i="42"/>
  <c r="W22" i="42"/>
  <c r="W23" i="42"/>
  <c r="W24" i="42"/>
  <c r="W25" i="42"/>
  <c r="W26" i="42"/>
  <c r="W27" i="42"/>
  <c r="W28" i="42"/>
  <c r="W29" i="42"/>
  <c r="W30" i="42"/>
  <c r="W31" i="42"/>
  <c r="W32" i="42"/>
  <c r="W33" i="42"/>
  <c r="W34" i="42"/>
  <c r="W35" i="42"/>
  <c r="W36" i="42"/>
  <c r="W37" i="42"/>
  <c r="W38" i="42"/>
  <c r="W39" i="42"/>
  <c r="W40" i="42"/>
  <c r="W41" i="42"/>
  <c r="W42" i="42"/>
  <c r="W43" i="42"/>
  <c r="W44" i="42"/>
  <c r="W45" i="42"/>
  <c r="W46" i="42"/>
  <c r="W47" i="42"/>
  <c r="W48" i="42"/>
  <c r="W49" i="42"/>
  <c r="W50" i="42"/>
  <c r="W51" i="42"/>
  <c r="W52" i="42"/>
  <c r="W53" i="42"/>
  <c r="W54" i="42"/>
  <c r="W55" i="42"/>
  <c r="W56" i="42"/>
  <c r="W57" i="42"/>
  <c r="W58" i="42"/>
  <c r="W59" i="42"/>
  <c r="W60" i="42"/>
  <c r="W61" i="42"/>
  <c r="W62" i="42"/>
  <c r="W63" i="42"/>
  <c r="W64" i="42"/>
  <c r="W65" i="42"/>
  <c r="W66" i="42"/>
  <c r="W67" i="42"/>
  <c r="W68" i="42"/>
  <c r="W69" i="42"/>
  <c r="W70" i="42"/>
  <c r="W71" i="42"/>
  <c r="W72" i="42"/>
  <c r="W73" i="42"/>
  <c r="W74" i="42"/>
  <c r="W75" i="42"/>
  <c r="W76" i="42"/>
  <c r="W77" i="42"/>
  <c r="W78" i="42"/>
  <c r="W79" i="42"/>
  <c r="W80" i="42"/>
  <c r="W81" i="42"/>
  <c r="W82" i="42"/>
  <c r="W83" i="42"/>
  <c r="W84" i="42"/>
  <c r="W85" i="42"/>
  <c r="W86" i="42"/>
  <c r="W87" i="42"/>
  <c r="W88" i="42"/>
  <c r="W89" i="42"/>
  <c r="W90" i="42"/>
  <c r="W91" i="42"/>
  <c r="W92" i="42"/>
  <c r="W93" i="42"/>
  <c r="W94" i="42"/>
  <c r="W95" i="42"/>
  <c r="W96" i="42"/>
  <c r="W97" i="42"/>
  <c r="W98" i="42"/>
  <c r="W99" i="42"/>
  <c r="W100" i="42"/>
  <c r="W101" i="42"/>
  <c r="W102" i="42"/>
  <c r="W103" i="42"/>
  <c r="W104" i="42"/>
  <c r="W105" i="42"/>
  <c r="W106" i="42"/>
  <c r="W107" i="42"/>
  <c r="W108" i="42"/>
  <c r="W109" i="42"/>
  <c r="W110" i="42"/>
  <c r="W111" i="42"/>
  <c r="W112" i="42"/>
  <c r="W113" i="42"/>
  <c r="W114" i="42"/>
  <c r="W115" i="42"/>
  <c r="W116" i="42"/>
  <c r="W117" i="42"/>
  <c r="W118" i="42"/>
  <c r="W119" i="42"/>
  <c r="W120" i="42"/>
  <c r="U5" i="42"/>
  <c r="U6" i="42"/>
  <c r="U7" i="42"/>
  <c r="U8" i="42"/>
  <c r="U9" i="42"/>
  <c r="U10" i="42"/>
  <c r="U11" i="42"/>
  <c r="U12" i="42"/>
  <c r="U13" i="42"/>
  <c r="U14" i="42"/>
  <c r="U15" i="42"/>
  <c r="U16" i="42"/>
  <c r="U17" i="42"/>
  <c r="U18" i="42"/>
  <c r="U19" i="42"/>
  <c r="U20" i="42"/>
  <c r="U21" i="42"/>
  <c r="U22" i="42"/>
  <c r="U23" i="42"/>
  <c r="U24" i="42"/>
  <c r="U25" i="42"/>
  <c r="U26" i="42"/>
  <c r="U27" i="42"/>
  <c r="U28" i="42"/>
  <c r="U29" i="42"/>
  <c r="U30" i="42"/>
  <c r="U31" i="42"/>
  <c r="U32" i="42"/>
  <c r="U33" i="42"/>
  <c r="U34" i="42"/>
  <c r="U35" i="42"/>
  <c r="U36" i="42"/>
  <c r="U37" i="42"/>
  <c r="U38" i="42"/>
  <c r="U39" i="42"/>
  <c r="U40" i="42"/>
  <c r="U41" i="42"/>
  <c r="U42" i="42"/>
  <c r="U43" i="42"/>
  <c r="U44" i="42"/>
  <c r="U45" i="42"/>
  <c r="U46" i="42"/>
  <c r="U47" i="42"/>
  <c r="U48" i="42"/>
  <c r="U49" i="42"/>
  <c r="U50" i="42"/>
  <c r="U51" i="42"/>
  <c r="U52" i="42"/>
  <c r="U53" i="42"/>
  <c r="U54" i="42"/>
  <c r="U55" i="42"/>
  <c r="U56" i="42"/>
  <c r="U57" i="42"/>
  <c r="U58" i="42"/>
  <c r="U59" i="42"/>
  <c r="U60" i="42"/>
  <c r="U61" i="42"/>
  <c r="U62" i="42"/>
  <c r="U63" i="42"/>
  <c r="U64" i="42"/>
  <c r="U65" i="42"/>
  <c r="U66" i="42"/>
  <c r="U67" i="42"/>
  <c r="U68" i="42"/>
  <c r="U69" i="42"/>
  <c r="U70" i="42"/>
  <c r="U71" i="42"/>
  <c r="U72" i="42"/>
  <c r="U73" i="42"/>
  <c r="U74" i="42"/>
  <c r="U75" i="42"/>
  <c r="U76" i="42"/>
  <c r="U77" i="42"/>
  <c r="U78" i="42"/>
  <c r="U79" i="42"/>
  <c r="U80" i="42"/>
  <c r="U81" i="42"/>
  <c r="U82" i="42"/>
  <c r="U83" i="42"/>
  <c r="U84" i="42"/>
  <c r="U85" i="42"/>
  <c r="U86" i="42"/>
  <c r="U87" i="42"/>
  <c r="U88" i="42"/>
  <c r="U89" i="42"/>
  <c r="U90" i="42"/>
  <c r="U91" i="42"/>
  <c r="U92" i="42"/>
  <c r="U93" i="42"/>
  <c r="U94" i="42"/>
  <c r="U95" i="42"/>
  <c r="U96" i="42"/>
  <c r="U97" i="42"/>
  <c r="U98" i="42"/>
  <c r="U99" i="42"/>
  <c r="U100" i="42"/>
  <c r="U101" i="42"/>
  <c r="U102" i="42"/>
  <c r="U103" i="42"/>
  <c r="U104" i="42"/>
  <c r="U105" i="42"/>
  <c r="U106" i="42"/>
  <c r="U107" i="42"/>
  <c r="U108" i="42"/>
  <c r="U109" i="42"/>
  <c r="U110" i="42"/>
  <c r="U111" i="42"/>
  <c r="U112" i="42"/>
  <c r="U113" i="42"/>
  <c r="U114" i="42"/>
  <c r="U115" i="42"/>
  <c r="U116" i="42"/>
  <c r="U117" i="42"/>
  <c r="U118" i="42"/>
  <c r="U119" i="42"/>
  <c r="U120" i="42"/>
  <c r="S5" i="42"/>
  <c r="S7" i="42"/>
  <c r="S8" i="42"/>
  <c r="S9" i="42"/>
  <c r="S10" i="42"/>
  <c r="S11" i="42"/>
  <c r="S12" i="42"/>
  <c r="S13" i="42"/>
  <c r="S14" i="42"/>
  <c r="S15" i="42"/>
  <c r="S16" i="42"/>
  <c r="S17" i="42"/>
  <c r="S18" i="42"/>
  <c r="S19" i="42"/>
  <c r="S20" i="42"/>
  <c r="S21" i="42"/>
  <c r="S22" i="42"/>
  <c r="S23" i="42"/>
  <c r="S24" i="42"/>
  <c r="S25" i="42"/>
  <c r="S26" i="42"/>
  <c r="S27" i="42"/>
  <c r="S28" i="42"/>
  <c r="S29" i="42"/>
  <c r="S30" i="42"/>
  <c r="S31" i="42"/>
  <c r="S32" i="42"/>
  <c r="S33" i="42"/>
  <c r="S34" i="42"/>
  <c r="S36" i="42"/>
  <c r="S37" i="42"/>
  <c r="S38" i="42"/>
  <c r="S39" i="42"/>
  <c r="S40" i="42"/>
  <c r="S41" i="42"/>
  <c r="S42" i="42"/>
  <c r="S43" i="42"/>
  <c r="S44" i="42"/>
  <c r="S45" i="42"/>
  <c r="S46" i="42"/>
  <c r="S47" i="42"/>
  <c r="S48" i="42"/>
  <c r="S49" i="42"/>
  <c r="S50" i="42"/>
  <c r="S51" i="42"/>
  <c r="S52" i="42"/>
  <c r="S53" i="42"/>
  <c r="S54" i="42"/>
  <c r="S55" i="42"/>
  <c r="S56" i="42"/>
  <c r="S57" i="42"/>
  <c r="S58" i="42"/>
  <c r="S59" i="42"/>
  <c r="S60" i="42"/>
  <c r="S61" i="42"/>
  <c r="S62" i="42"/>
  <c r="S63" i="42"/>
  <c r="S64" i="42"/>
  <c r="S65" i="42"/>
  <c r="S66" i="42"/>
  <c r="S67" i="42"/>
  <c r="S68" i="42"/>
  <c r="S69" i="42"/>
  <c r="S71" i="42"/>
  <c r="S72" i="42"/>
  <c r="S73" i="42"/>
  <c r="S74" i="42"/>
  <c r="S75" i="42"/>
  <c r="S76" i="42"/>
  <c r="S77" i="42"/>
  <c r="S78" i="42"/>
  <c r="S79" i="42"/>
  <c r="S80" i="42"/>
  <c r="S81" i="42"/>
  <c r="S82" i="42"/>
  <c r="S83" i="42"/>
  <c r="S84" i="42"/>
  <c r="S85" i="42"/>
  <c r="S86" i="42"/>
  <c r="S87" i="42"/>
  <c r="S88" i="42"/>
  <c r="S89" i="42"/>
  <c r="S90" i="42"/>
  <c r="S91" i="42"/>
  <c r="S92" i="42"/>
  <c r="S93" i="42"/>
  <c r="S94" i="42"/>
  <c r="S95" i="42"/>
  <c r="S96" i="42"/>
  <c r="S97" i="42"/>
  <c r="S98" i="42"/>
  <c r="S99" i="42"/>
  <c r="S100" i="42"/>
  <c r="S101" i="42"/>
  <c r="S102" i="42"/>
  <c r="S103" i="42"/>
  <c r="S104" i="42"/>
  <c r="S105" i="42"/>
  <c r="S106" i="42"/>
  <c r="S107" i="42"/>
  <c r="S108" i="42"/>
  <c r="S109" i="42"/>
  <c r="S110" i="42"/>
  <c r="S111" i="42"/>
  <c r="S112" i="42"/>
  <c r="S113" i="42"/>
  <c r="S114" i="42"/>
  <c r="S115" i="42"/>
  <c r="S116" i="42"/>
  <c r="S117" i="42"/>
  <c r="S118" i="42"/>
  <c r="S119" i="42"/>
  <c r="S120" i="42"/>
  <c r="Q120" i="42"/>
  <c r="Q5" i="42"/>
  <c r="Q6" i="42"/>
  <c r="Q7" i="42"/>
  <c r="Q16" i="42"/>
  <c r="Q20" i="42"/>
  <c r="Q21" i="42"/>
  <c r="Q23" i="42"/>
  <c r="Q24" i="42"/>
  <c r="Q25" i="42"/>
  <c r="Q27" i="42"/>
  <c r="Q32" i="42"/>
  <c r="Q33" i="42"/>
  <c r="Q35" i="42"/>
  <c r="Q36" i="42"/>
  <c r="Q37" i="42"/>
  <c r="Q38" i="42"/>
  <c r="Q39" i="42"/>
  <c r="Q40" i="42"/>
  <c r="Q41" i="42"/>
  <c r="Q42" i="42"/>
  <c r="Q43" i="42"/>
  <c r="Q46" i="42"/>
  <c r="Q47" i="42"/>
  <c r="Q49" i="42"/>
  <c r="Q50" i="42"/>
  <c r="Q57" i="42"/>
  <c r="Q59" i="42"/>
  <c r="Q60" i="42"/>
  <c r="Q61" i="42"/>
  <c r="Q62" i="42"/>
  <c r="Q63" i="42"/>
  <c r="Q64" i="42"/>
  <c r="Q65" i="42"/>
  <c r="Q66" i="42"/>
  <c r="Q67" i="42"/>
  <c r="Q68" i="42"/>
  <c r="Q69" i="42"/>
  <c r="Q71" i="42"/>
  <c r="Q72" i="42"/>
  <c r="Q73" i="42"/>
  <c r="Q74" i="42"/>
  <c r="Q75" i="42"/>
  <c r="Q76" i="42"/>
  <c r="Q77" i="42"/>
  <c r="Q78" i="42"/>
  <c r="Q79" i="42"/>
  <c r="Q81" i="42"/>
  <c r="Q83" i="42"/>
  <c r="Q84" i="42"/>
  <c r="Q85" i="42"/>
  <c r="Q86" i="42"/>
  <c r="Q87" i="42"/>
  <c r="Q88" i="42"/>
  <c r="Q90" i="42"/>
  <c r="Q92" i="42"/>
  <c r="Q93" i="42"/>
  <c r="Q96" i="42"/>
  <c r="Q98" i="42"/>
  <c r="Q99" i="42"/>
  <c r="Q100" i="42"/>
  <c r="Q101" i="42"/>
  <c r="Q102" i="42"/>
  <c r="Q103" i="42"/>
  <c r="Q106" i="42"/>
  <c r="Q107" i="42"/>
  <c r="Q109" i="42"/>
  <c r="Q110" i="42"/>
  <c r="Q111" i="42"/>
  <c r="Q117" i="42"/>
  <c r="Q119" i="42"/>
  <c r="O5" i="42"/>
  <c r="O6" i="42"/>
  <c r="O7" i="42"/>
  <c r="O8" i="42"/>
  <c r="O9" i="42"/>
  <c r="O10" i="42"/>
  <c r="O11" i="42"/>
  <c r="O12" i="42"/>
  <c r="O13" i="42"/>
  <c r="O14" i="42"/>
  <c r="O15" i="42"/>
  <c r="O16" i="42"/>
  <c r="O17" i="42"/>
  <c r="O18" i="42"/>
  <c r="O19" i="42"/>
  <c r="O20" i="42"/>
  <c r="O21" i="42"/>
  <c r="O22" i="42"/>
  <c r="O23" i="42"/>
  <c r="O24" i="42"/>
  <c r="O25" i="42"/>
  <c r="O26" i="42"/>
  <c r="O27" i="42"/>
  <c r="O28" i="42"/>
  <c r="O29" i="42"/>
  <c r="O30" i="42"/>
  <c r="O31" i="42"/>
  <c r="O32" i="42"/>
  <c r="O33" i="42"/>
  <c r="O34" i="42"/>
  <c r="O35" i="42"/>
  <c r="O36" i="42"/>
  <c r="O37" i="42"/>
  <c r="O38" i="42"/>
  <c r="O39" i="42"/>
  <c r="O40" i="42"/>
  <c r="O41" i="42"/>
  <c r="O42" i="42"/>
  <c r="O43" i="42"/>
  <c r="O44" i="42"/>
  <c r="O45" i="42"/>
  <c r="O46" i="42"/>
  <c r="O47" i="42"/>
  <c r="O48" i="42"/>
  <c r="O49" i="42"/>
  <c r="O50" i="42"/>
  <c r="O51" i="42"/>
  <c r="O52" i="42"/>
  <c r="O53" i="42"/>
  <c r="O54" i="42"/>
  <c r="O55" i="42"/>
  <c r="O56" i="42"/>
  <c r="O57" i="42"/>
  <c r="O58" i="42"/>
  <c r="O59" i="42"/>
  <c r="O60" i="42"/>
  <c r="O61" i="42"/>
  <c r="O62" i="42"/>
  <c r="O63" i="42"/>
  <c r="O64" i="42"/>
  <c r="O65" i="42"/>
  <c r="O66" i="42"/>
  <c r="O67" i="42"/>
  <c r="O68" i="42"/>
  <c r="O69" i="42"/>
  <c r="O70" i="42"/>
  <c r="O71" i="42"/>
  <c r="O72" i="42"/>
  <c r="O73" i="42"/>
  <c r="O74" i="42"/>
  <c r="O75" i="42"/>
  <c r="O76" i="42"/>
  <c r="O77" i="42"/>
  <c r="O78" i="42"/>
  <c r="O79" i="42"/>
  <c r="O80" i="42"/>
  <c r="O81" i="42"/>
  <c r="O82" i="42"/>
  <c r="O83" i="42"/>
  <c r="O84" i="42"/>
  <c r="O85" i="42"/>
  <c r="O86" i="42"/>
  <c r="O87" i="42"/>
  <c r="O88" i="42"/>
  <c r="O89" i="42"/>
  <c r="O90" i="42"/>
  <c r="O91" i="42"/>
  <c r="O92" i="42"/>
  <c r="O93" i="42"/>
  <c r="O94" i="42"/>
  <c r="O95" i="42"/>
  <c r="O96" i="42"/>
  <c r="O97" i="42"/>
  <c r="O98" i="42"/>
  <c r="O99" i="42"/>
  <c r="O100" i="42"/>
  <c r="O101" i="42"/>
  <c r="O102" i="42"/>
  <c r="O103" i="42"/>
  <c r="O104" i="42"/>
  <c r="O105" i="42"/>
  <c r="O106" i="42"/>
  <c r="O107" i="42"/>
  <c r="O108" i="42"/>
  <c r="O109" i="42"/>
  <c r="O110" i="42"/>
  <c r="O111" i="42"/>
  <c r="O112" i="42"/>
  <c r="O113" i="42"/>
  <c r="O114" i="42"/>
  <c r="O115" i="42"/>
  <c r="O116" i="42"/>
  <c r="O117" i="42"/>
  <c r="O118" i="42"/>
  <c r="O119" i="42"/>
  <c r="O120" i="42"/>
  <c r="M5" i="42"/>
  <c r="M6" i="42"/>
  <c r="M7" i="42"/>
  <c r="M8" i="42"/>
  <c r="M9" i="42"/>
  <c r="M10" i="42"/>
  <c r="M11" i="42"/>
  <c r="M12" i="42"/>
  <c r="M13" i="42"/>
  <c r="M14" i="42"/>
  <c r="M15" i="42"/>
  <c r="M16" i="42"/>
  <c r="M17" i="42"/>
  <c r="M18" i="42"/>
  <c r="M19" i="42"/>
  <c r="M20" i="42"/>
  <c r="M21" i="42"/>
  <c r="M22" i="42"/>
  <c r="M23" i="42"/>
  <c r="M24" i="42"/>
  <c r="M25" i="42"/>
  <c r="M26" i="42"/>
  <c r="M27" i="42"/>
  <c r="M28" i="42"/>
  <c r="M29" i="42"/>
  <c r="M30" i="42"/>
  <c r="M31" i="42"/>
  <c r="M32" i="42"/>
  <c r="M33" i="42"/>
  <c r="M34" i="42"/>
  <c r="M35" i="42"/>
  <c r="M36" i="42"/>
  <c r="M37" i="42"/>
  <c r="M38" i="42"/>
  <c r="M39" i="42"/>
  <c r="M40" i="42"/>
  <c r="M41" i="42"/>
  <c r="M42" i="42"/>
  <c r="M43" i="42"/>
  <c r="M44" i="42"/>
  <c r="M45" i="42"/>
  <c r="M47" i="42"/>
  <c r="M48" i="42"/>
  <c r="M49" i="42"/>
  <c r="M50" i="42"/>
  <c r="M51" i="42"/>
  <c r="M52" i="42"/>
  <c r="M53" i="42"/>
  <c r="M54" i="42"/>
  <c r="M55" i="42"/>
  <c r="M56" i="42"/>
  <c r="M57" i="42"/>
  <c r="M58" i="42"/>
  <c r="M59" i="42"/>
  <c r="M60" i="42"/>
  <c r="M61" i="42"/>
  <c r="M62" i="42"/>
  <c r="M63" i="42"/>
  <c r="M64" i="42"/>
  <c r="M65" i="42"/>
  <c r="M66" i="42"/>
  <c r="M67" i="42"/>
  <c r="M68" i="42"/>
  <c r="M69" i="42"/>
  <c r="M70" i="42"/>
  <c r="M71" i="42"/>
  <c r="M72" i="42"/>
  <c r="M73" i="42"/>
  <c r="M74" i="42"/>
  <c r="M75" i="42"/>
  <c r="M76" i="42"/>
  <c r="M77" i="42"/>
  <c r="M78" i="42"/>
  <c r="M79" i="42"/>
  <c r="M80" i="42"/>
  <c r="M81" i="42"/>
  <c r="M82" i="42"/>
  <c r="M83" i="42"/>
  <c r="M84" i="42"/>
  <c r="M85" i="42"/>
  <c r="M86" i="42"/>
  <c r="M87" i="42"/>
  <c r="M88" i="42"/>
  <c r="M89" i="42"/>
  <c r="M90" i="42"/>
  <c r="M91" i="42"/>
  <c r="M92" i="42"/>
  <c r="M93" i="42"/>
  <c r="M94" i="42"/>
  <c r="M95" i="42"/>
  <c r="M96" i="42"/>
  <c r="M97" i="42"/>
  <c r="M98" i="42"/>
  <c r="M99" i="42"/>
  <c r="M100" i="42"/>
  <c r="M101" i="42"/>
  <c r="M102" i="42"/>
  <c r="M103" i="42"/>
  <c r="M104" i="42"/>
  <c r="M105" i="42"/>
  <c r="M106" i="42"/>
  <c r="M107" i="42"/>
  <c r="M108" i="42"/>
  <c r="M109" i="42"/>
  <c r="M110" i="42"/>
  <c r="M111" i="42"/>
  <c r="M112" i="42"/>
  <c r="M113" i="42"/>
  <c r="M114" i="42"/>
  <c r="M115" i="42"/>
  <c r="M116" i="42"/>
  <c r="M117" i="42"/>
  <c r="M118" i="42"/>
  <c r="M119" i="42"/>
  <c r="K5" i="42"/>
  <c r="K6" i="42"/>
  <c r="K7" i="42"/>
  <c r="K8" i="42"/>
  <c r="K9" i="42"/>
  <c r="K10" i="42"/>
  <c r="K11" i="42"/>
  <c r="K12" i="42"/>
  <c r="K13" i="42"/>
  <c r="K14" i="42"/>
  <c r="K15" i="42"/>
  <c r="K16" i="42"/>
  <c r="K17" i="42"/>
  <c r="K18" i="42"/>
  <c r="K19" i="42"/>
  <c r="K20" i="42"/>
  <c r="K21" i="42"/>
  <c r="K22" i="42"/>
  <c r="K23" i="42"/>
  <c r="K24" i="42"/>
  <c r="K25" i="42"/>
  <c r="K26" i="42"/>
  <c r="K27" i="42"/>
  <c r="K28" i="42"/>
  <c r="K29" i="42"/>
  <c r="K30" i="42"/>
  <c r="K31" i="42"/>
  <c r="K32" i="42"/>
  <c r="K33" i="42"/>
  <c r="K34" i="42"/>
  <c r="K35" i="42"/>
  <c r="K36" i="42"/>
  <c r="K37" i="42"/>
  <c r="K38" i="42"/>
  <c r="K39" i="42"/>
  <c r="K40" i="42"/>
  <c r="K41" i="42"/>
  <c r="K42" i="42"/>
  <c r="K43" i="42"/>
  <c r="K44" i="42"/>
  <c r="K45" i="42"/>
  <c r="K47" i="42"/>
  <c r="K48" i="42"/>
  <c r="K49" i="42"/>
  <c r="K50" i="42"/>
  <c r="K51" i="42"/>
  <c r="K52" i="42"/>
  <c r="K53" i="42"/>
  <c r="K54" i="42"/>
  <c r="K55" i="42"/>
  <c r="K56" i="42"/>
  <c r="K57" i="42"/>
  <c r="K58" i="42"/>
  <c r="K59" i="42"/>
  <c r="K60" i="42"/>
  <c r="K61" i="42"/>
  <c r="K62" i="42"/>
  <c r="K63" i="42"/>
  <c r="K64" i="42"/>
  <c r="K65" i="42"/>
  <c r="K66" i="42"/>
  <c r="K67" i="42"/>
  <c r="K68" i="42"/>
  <c r="K69" i="42"/>
  <c r="K70" i="42"/>
  <c r="K71" i="42"/>
  <c r="K72" i="42"/>
  <c r="K73" i="42"/>
  <c r="K74" i="42"/>
  <c r="K75" i="42"/>
  <c r="K76" i="42"/>
  <c r="K77" i="42"/>
  <c r="K78" i="42"/>
  <c r="K79" i="42"/>
  <c r="K80" i="42"/>
  <c r="K81" i="42"/>
  <c r="K82" i="42"/>
  <c r="K83" i="42"/>
  <c r="K84" i="42"/>
  <c r="K85" i="42"/>
  <c r="K86" i="42"/>
  <c r="K87" i="42"/>
  <c r="K88" i="42"/>
  <c r="K89" i="42"/>
  <c r="K90" i="42"/>
  <c r="K91" i="42"/>
  <c r="K92" i="42"/>
  <c r="K93" i="42"/>
  <c r="K94" i="42"/>
  <c r="K96" i="42"/>
  <c r="K97" i="42"/>
  <c r="K98" i="42"/>
  <c r="K99" i="42"/>
  <c r="K100" i="42"/>
  <c r="K101" i="42"/>
  <c r="K102" i="42"/>
  <c r="K103" i="42"/>
  <c r="K104" i="42"/>
  <c r="K105" i="42"/>
  <c r="K106" i="42"/>
  <c r="K107" i="42"/>
  <c r="K108" i="42"/>
  <c r="K109" i="42"/>
  <c r="K110" i="42"/>
  <c r="K111" i="42"/>
  <c r="K112" i="42"/>
  <c r="K113" i="42"/>
  <c r="K114" i="42"/>
  <c r="K115" i="42"/>
  <c r="K116" i="42"/>
  <c r="K117" i="42"/>
  <c r="K118" i="42"/>
  <c r="K119" i="42"/>
  <c r="I5" i="42"/>
  <c r="I6" i="42"/>
  <c r="I7" i="42"/>
  <c r="I8" i="42"/>
  <c r="I9" i="42"/>
  <c r="I10" i="42"/>
  <c r="I11" i="42"/>
  <c r="I12" i="42"/>
  <c r="I13" i="42"/>
  <c r="I14" i="42"/>
  <c r="I15" i="42"/>
  <c r="I16" i="42"/>
  <c r="I17" i="42"/>
  <c r="I18" i="42"/>
  <c r="I19" i="42"/>
  <c r="I20" i="42"/>
  <c r="I21" i="42"/>
  <c r="I22" i="42"/>
  <c r="I23" i="42"/>
  <c r="I24" i="42"/>
  <c r="I25" i="42"/>
  <c r="I26" i="42"/>
  <c r="I27" i="42"/>
  <c r="I28" i="42"/>
  <c r="I29" i="42"/>
  <c r="I30" i="42"/>
  <c r="I31" i="42"/>
  <c r="I32" i="42"/>
  <c r="I33" i="42"/>
  <c r="I34" i="42"/>
  <c r="I35" i="42"/>
  <c r="I36" i="42"/>
  <c r="I37" i="42"/>
  <c r="I38" i="42"/>
  <c r="I39" i="42"/>
  <c r="I40" i="42"/>
  <c r="I41" i="42"/>
  <c r="I42" i="42"/>
  <c r="I43" i="42"/>
  <c r="I44" i="42"/>
  <c r="I45" i="42"/>
  <c r="I46" i="42"/>
  <c r="I47" i="42"/>
  <c r="I48" i="42"/>
  <c r="I49" i="42"/>
  <c r="I50" i="42"/>
  <c r="I51" i="42"/>
  <c r="I52" i="42"/>
  <c r="I53" i="42"/>
  <c r="I54" i="42"/>
  <c r="I55" i="42"/>
  <c r="I56" i="42"/>
  <c r="I57" i="42"/>
  <c r="I58" i="42"/>
  <c r="I59" i="42"/>
  <c r="I60" i="42"/>
  <c r="I61" i="42"/>
  <c r="I62" i="42"/>
  <c r="I63" i="42"/>
  <c r="I64" i="42"/>
  <c r="I65" i="42"/>
  <c r="I66" i="42"/>
  <c r="I67" i="42"/>
  <c r="I68" i="42"/>
  <c r="I69" i="42"/>
  <c r="I70" i="42"/>
  <c r="I71" i="42"/>
  <c r="I72" i="42"/>
  <c r="I73" i="42"/>
  <c r="I74" i="42"/>
  <c r="I75" i="42"/>
  <c r="I76" i="42"/>
  <c r="I77" i="42"/>
  <c r="I78" i="42"/>
  <c r="I79" i="42"/>
  <c r="I80" i="42"/>
  <c r="I81" i="42"/>
  <c r="I82" i="42"/>
  <c r="I83" i="42"/>
  <c r="I84" i="42"/>
  <c r="I85" i="42"/>
  <c r="I86" i="42"/>
  <c r="I87" i="42"/>
  <c r="I88" i="42"/>
  <c r="I89" i="42"/>
  <c r="I90" i="42"/>
  <c r="I91" i="42"/>
  <c r="I92" i="42"/>
  <c r="I93" i="42"/>
  <c r="I94" i="42"/>
  <c r="I95" i="42"/>
  <c r="I96" i="42"/>
  <c r="I97" i="42"/>
  <c r="I98" i="42"/>
  <c r="I99" i="42"/>
  <c r="I100" i="42"/>
  <c r="I101" i="42"/>
  <c r="I102" i="42"/>
  <c r="I103" i="42"/>
  <c r="I104" i="42"/>
  <c r="I105" i="42"/>
  <c r="I106" i="42"/>
  <c r="I107" i="42"/>
  <c r="I108" i="42"/>
  <c r="I109" i="42"/>
  <c r="I110" i="42"/>
  <c r="I111" i="42"/>
  <c r="I112" i="42"/>
  <c r="I113" i="42"/>
  <c r="I114" i="42"/>
  <c r="I115" i="42"/>
  <c r="I116" i="42"/>
  <c r="I117" i="42"/>
  <c r="I118" i="42"/>
  <c r="I119" i="42"/>
  <c r="I120" i="42"/>
  <c r="G7" i="42"/>
  <c r="G8" i="42"/>
  <c r="G9" i="42"/>
  <c r="G10" i="42"/>
  <c r="G11" i="42"/>
  <c r="G12" i="42"/>
  <c r="G13" i="42"/>
  <c r="G14" i="42"/>
  <c r="G15" i="42"/>
  <c r="G16" i="42"/>
  <c r="G17" i="42"/>
  <c r="G18" i="42"/>
  <c r="G19" i="42"/>
  <c r="G20" i="42"/>
  <c r="G21" i="42"/>
  <c r="G22" i="42"/>
  <c r="G23" i="42"/>
  <c r="G24" i="42"/>
  <c r="G25" i="42"/>
  <c r="G26" i="42"/>
  <c r="G27" i="42"/>
  <c r="G28" i="42"/>
  <c r="G29" i="42"/>
  <c r="G30" i="42"/>
  <c r="G31" i="42"/>
  <c r="G32" i="42"/>
  <c r="G33" i="42"/>
  <c r="G34" i="42"/>
  <c r="G35" i="42"/>
  <c r="G36" i="42"/>
  <c r="G37" i="42"/>
  <c r="G38" i="42"/>
  <c r="G39" i="42"/>
  <c r="G40" i="42"/>
  <c r="G41" i="42"/>
  <c r="G42" i="42"/>
  <c r="G43" i="42"/>
  <c r="G44" i="42"/>
  <c r="G45" i="42"/>
  <c r="G47" i="42"/>
  <c r="G48" i="42"/>
  <c r="G49" i="42"/>
  <c r="G50" i="42"/>
  <c r="G51" i="42"/>
  <c r="G52" i="42"/>
  <c r="G53" i="42"/>
  <c r="G54" i="42"/>
  <c r="G55" i="42"/>
  <c r="G56" i="42"/>
  <c r="G57" i="42"/>
  <c r="G58" i="42"/>
  <c r="G59" i="42"/>
  <c r="G60" i="42"/>
  <c r="G61" i="42"/>
  <c r="G62" i="42"/>
  <c r="G63" i="42"/>
  <c r="G64" i="42"/>
  <c r="G65" i="42"/>
  <c r="G66" i="42"/>
  <c r="G67" i="42"/>
  <c r="G68" i="42"/>
  <c r="G69" i="42"/>
  <c r="G70" i="42"/>
  <c r="G71" i="42"/>
  <c r="G72" i="42"/>
  <c r="G73" i="42"/>
  <c r="G74" i="42"/>
  <c r="G75" i="42"/>
  <c r="G76" i="42"/>
  <c r="G77" i="42"/>
  <c r="G78" i="42"/>
  <c r="G79" i="42"/>
  <c r="G80" i="42"/>
  <c r="G81" i="42"/>
  <c r="G82" i="42"/>
  <c r="G83" i="42"/>
  <c r="G84" i="42"/>
  <c r="G85" i="42"/>
  <c r="G86" i="42"/>
  <c r="G87" i="42"/>
  <c r="G88" i="42"/>
  <c r="G89" i="42"/>
  <c r="G90" i="42"/>
  <c r="G91" i="42"/>
  <c r="G92" i="42"/>
  <c r="G93" i="42"/>
  <c r="G94" i="42"/>
  <c r="G95" i="42"/>
  <c r="G96" i="42"/>
  <c r="G97" i="42"/>
  <c r="G98" i="42"/>
  <c r="G99" i="42"/>
  <c r="G100" i="42"/>
  <c r="G101" i="42"/>
  <c r="G102" i="42"/>
  <c r="G103" i="42"/>
  <c r="G104" i="42"/>
  <c r="G105" i="42"/>
  <c r="G106" i="42"/>
  <c r="G107" i="42"/>
  <c r="G108" i="42"/>
  <c r="G109" i="42"/>
  <c r="G110" i="42"/>
  <c r="G111" i="42"/>
  <c r="G112" i="42"/>
  <c r="G113" i="42"/>
  <c r="G114" i="42"/>
  <c r="G115" i="42"/>
  <c r="G116" i="42"/>
  <c r="G117" i="42"/>
  <c r="G118" i="42"/>
  <c r="G119" i="42"/>
  <c r="G120" i="42"/>
  <c r="E6" i="42"/>
  <c r="E7" i="42"/>
  <c r="E8" i="42"/>
  <c r="E9" i="42"/>
  <c r="E10" i="42"/>
  <c r="E11" i="42"/>
  <c r="E12" i="42"/>
  <c r="E13" i="42"/>
  <c r="E14" i="42"/>
  <c r="E15" i="42"/>
  <c r="E16" i="42"/>
  <c r="E17" i="42"/>
  <c r="E18" i="42"/>
  <c r="E19" i="42"/>
  <c r="E20" i="42"/>
  <c r="E21" i="42"/>
  <c r="E22" i="42"/>
  <c r="E23" i="42"/>
  <c r="E24" i="42"/>
  <c r="E25" i="42"/>
  <c r="E26" i="42"/>
  <c r="E27" i="42"/>
  <c r="E28" i="42"/>
  <c r="E29" i="42"/>
  <c r="E30" i="42"/>
  <c r="E31" i="42"/>
  <c r="E32" i="42"/>
  <c r="E33" i="42"/>
  <c r="E34" i="42"/>
  <c r="E35" i="42"/>
  <c r="E36" i="42"/>
  <c r="E37" i="42"/>
  <c r="E38" i="42"/>
  <c r="E39" i="42"/>
  <c r="E40" i="42"/>
  <c r="E41" i="42"/>
  <c r="E42" i="42"/>
  <c r="E43" i="42"/>
  <c r="E44" i="42"/>
  <c r="E45" i="42"/>
  <c r="E47" i="42"/>
  <c r="E48" i="42"/>
  <c r="E49" i="42"/>
  <c r="E50" i="42"/>
  <c r="E51" i="42"/>
  <c r="E52" i="42"/>
  <c r="E53" i="42"/>
  <c r="E54" i="42"/>
  <c r="E55" i="42"/>
  <c r="E56" i="42"/>
  <c r="E57" i="42"/>
  <c r="E58" i="42"/>
  <c r="E59" i="42"/>
  <c r="E60" i="42"/>
  <c r="E61" i="42"/>
  <c r="E62" i="42"/>
  <c r="E63" i="42"/>
  <c r="E64" i="42"/>
  <c r="E65" i="42"/>
  <c r="E66" i="42"/>
  <c r="E67" i="42"/>
  <c r="E68" i="42"/>
  <c r="E69" i="42"/>
  <c r="E70" i="42"/>
  <c r="E71" i="42"/>
  <c r="E72" i="42"/>
  <c r="E73" i="42"/>
  <c r="E74" i="42"/>
  <c r="E75" i="42"/>
  <c r="E76" i="42"/>
  <c r="E77" i="42"/>
  <c r="E78" i="42"/>
  <c r="E79" i="42"/>
  <c r="E80" i="42"/>
  <c r="E81" i="42"/>
  <c r="E82" i="42"/>
  <c r="E83" i="42"/>
  <c r="E84" i="42"/>
  <c r="E85" i="42"/>
  <c r="E86" i="42"/>
  <c r="E87" i="42"/>
  <c r="E88" i="42"/>
  <c r="E89" i="42"/>
  <c r="E90" i="42"/>
  <c r="E91" i="42"/>
  <c r="E92" i="42"/>
  <c r="E93" i="42"/>
  <c r="E94" i="42"/>
  <c r="E96" i="42"/>
  <c r="E97" i="42"/>
  <c r="E98" i="42"/>
  <c r="E99" i="42"/>
  <c r="E100" i="42"/>
  <c r="E101" i="42"/>
  <c r="E102" i="42"/>
  <c r="E103" i="42"/>
  <c r="E104" i="42"/>
  <c r="E105" i="42"/>
  <c r="E106" i="42"/>
  <c r="E107" i="42"/>
  <c r="E108" i="42"/>
  <c r="E109" i="42"/>
  <c r="E110" i="42"/>
  <c r="E111" i="42"/>
  <c r="E112" i="42"/>
  <c r="E113" i="42"/>
  <c r="E114" i="42"/>
  <c r="E115" i="42"/>
  <c r="E116" i="42"/>
  <c r="E117" i="42"/>
  <c r="E118" i="42"/>
  <c r="E119" i="42"/>
  <c r="DP11" i="47" l="1"/>
  <c r="DP8" i="45"/>
  <c r="DP18" i="47"/>
  <c r="DP40" i="47"/>
  <c r="DP20" i="47"/>
  <c r="DP18" i="45"/>
  <c r="DP37" i="47"/>
  <c r="DP12" i="45"/>
  <c r="DP4" i="47"/>
  <c r="DP36" i="47"/>
  <c r="DP10" i="47"/>
  <c r="DP39" i="47"/>
  <c r="DP20" i="45"/>
  <c r="DP4" i="45"/>
  <c r="DP26" i="47"/>
  <c r="DP24" i="47"/>
  <c r="DP29" i="47"/>
  <c r="DP22" i="47"/>
  <c r="DP9" i="45"/>
  <c r="DP11" i="45"/>
  <c r="DP13" i="45"/>
  <c r="DP5" i="45"/>
  <c r="DP7" i="45"/>
  <c r="DP21" i="47"/>
  <c r="DP15" i="47"/>
  <c r="DP19" i="47"/>
  <c r="DP8" i="47"/>
  <c r="DP9" i="47"/>
  <c r="DP16" i="47"/>
  <c r="DP7" i="47"/>
  <c r="DP28" i="47"/>
  <c r="DP38" i="47"/>
  <c r="DP32" i="47"/>
  <c r="DP13" i="47"/>
  <c r="DP17" i="47"/>
  <c r="DP30" i="47"/>
  <c r="DP35" i="47"/>
  <c r="DP41" i="47"/>
  <c r="DP6" i="47"/>
  <c r="DP5" i="47"/>
  <c r="DP14" i="47"/>
  <c r="DP12" i="47"/>
  <c r="DP17" i="45"/>
  <c r="DP10" i="45"/>
  <c r="DP16" i="45"/>
  <c r="DP14" i="45"/>
  <c r="DP6" i="45"/>
  <c r="DP19" i="45"/>
  <c r="DH43" i="42"/>
  <c r="DH88" i="42"/>
  <c r="DH117" i="42"/>
  <c r="DH57" i="42"/>
  <c r="DH99" i="42"/>
  <c r="DH96" i="42"/>
  <c r="DH101" i="42"/>
  <c r="DP22" i="45" l="1"/>
  <c r="B1" i="45" s="1"/>
  <c r="DP42" i="47"/>
  <c r="B1" i="47" s="1"/>
  <c r="BG4" i="42"/>
  <c r="BI4" i="42"/>
  <c r="DJ96" i="42" l="1"/>
  <c r="DN96" i="42"/>
  <c r="DL96" i="42"/>
  <c r="DO96" i="42" s="1"/>
  <c r="DP96" i="42" l="1"/>
  <c r="AB47" i="42" l="1"/>
  <c r="AC47" i="42" s="1"/>
  <c r="BA47" i="42"/>
  <c r="DH47" i="42" s="1"/>
  <c r="DC4" i="42"/>
  <c r="DE4" i="42"/>
  <c r="DG4" i="42"/>
  <c r="M120" i="42"/>
  <c r="K120" i="42"/>
  <c r="L46" i="42"/>
  <c r="M46" i="42" s="1"/>
  <c r="G46" i="42"/>
  <c r="E5" i="42"/>
  <c r="J46" i="42" l="1"/>
  <c r="K46" i="42" s="1"/>
  <c r="E46" i="42"/>
  <c r="DN47" i="42"/>
  <c r="E120" i="42"/>
  <c r="DB95" i="42"/>
  <c r="DC95" i="42" s="1"/>
  <c r="DD95" i="42"/>
  <c r="DE95" i="42" s="1"/>
  <c r="DD46" i="42"/>
  <c r="DE46" i="42" s="1"/>
  <c r="DB115" i="42"/>
  <c r="DC115" i="42" s="1"/>
  <c r="DH46" i="42" l="1"/>
  <c r="DL47" i="42"/>
  <c r="DO47" i="42" s="1"/>
  <c r="DJ47" i="42"/>
  <c r="BA120" i="42"/>
  <c r="DH120" i="42" s="1"/>
  <c r="BA119" i="42"/>
  <c r="DH119" i="42" s="1"/>
  <c r="BA118" i="42"/>
  <c r="P118" i="42"/>
  <c r="Q118" i="42" s="1"/>
  <c r="BA116" i="42"/>
  <c r="P116" i="42"/>
  <c r="Q116" i="42" s="1"/>
  <c r="BA115" i="42"/>
  <c r="P115" i="42"/>
  <c r="Q115" i="42" s="1"/>
  <c r="BA114" i="42"/>
  <c r="DH114" i="42" s="1"/>
  <c r="P114" i="42"/>
  <c r="Q114" i="42" s="1"/>
  <c r="BA113" i="42"/>
  <c r="P113" i="42"/>
  <c r="Q113" i="42" s="1"/>
  <c r="BA112" i="42"/>
  <c r="P112" i="42"/>
  <c r="Q112" i="42" s="1"/>
  <c r="BA111" i="42"/>
  <c r="DH111" i="42" s="1"/>
  <c r="BA110" i="42"/>
  <c r="DH110" i="42" s="1"/>
  <c r="BA109" i="42"/>
  <c r="DH109" i="42" s="1"/>
  <c r="BA108" i="42"/>
  <c r="P108" i="42"/>
  <c r="Q108" i="42" s="1"/>
  <c r="BA107" i="42"/>
  <c r="DH107" i="42" s="1"/>
  <c r="BA106" i="42"/>
  <c r="DH106" i="42" s="1"/>
  <c r="BA105" i="42"/>
  <c r="P105" i="42"/>
  <c r="Q105" i="42" s="1"/>
  <c r="BA104" i="42"/>
  <c r="P104" i="42"/>
  <c r="Q104" i="42" s="1"/>
  <c r="BA103" i="42"/>
  <c r="DH103" i="42" s="1"/>
  <c r="BA102" i="42"/>
  <c r="DH102" i="42" s="1"/>
  <c r="BA100" i="42"/>
  <c r="AB100" i="42"/>
  <c r="AC100" i="42" s="1"/>
  <c r="BA98" i="42"/>
  <c r="DH98" i="42" s="1"/>
  <c r="BA97" i="42"/>
  <c r="P97" i="42"/>
  <c r="Q97" i="42" s="1"/>
  <c r="P95" i="42"/>
  <c r="Q95" i="42" s="1"/>
  <c r="BA94" i="42"/>
  <c r="DH94" i="42" s="1"/>
  <c r="P94" i="42"/>
  <c r="Q94" i="42" s="1"/>
  <c r="BA93" i="42"/>
  <c r="AB93" i="42"/>
  <c r="AC93" i="42" s="1"/>
  <c r="BA92" i="42"/>
  <c r="DH92" i="42" s="1"/>
  <c r="P91" i="42"/>
  <c r="Q91" i="42" s="1"/>
  <c r="DH91" i="42" s="1"/>
  <c r="BA90" i="42"/>
  <c r="DH90" i="42" s="1"/>
  <c r="BA89" i="42"/>
  <c r="P89" i="42"/>
  <c r="Q89" i="42" s="1"/>
  <c r="BA87" i="42"/>
  <c r="DH87" i="42" s="1"/>
  <c r="BA86" i="42"/>
  <c r="DH86" i="42" s="1"/>
  <c r="BA85" i="42"/>
  <c r="DH85" i="42" s="1"/>
  <c r="BA84" i="42"/>
  <c r="DH84" i="42" s="1"/>
  <c r="BA83" i="42"/>
  <c r="DH83" i="42" s="1"/>
  <c r="BA82" i="42"/>
  <c r="P82" i="42"/>
  <c r="Q82" i="42" s="1"/>
  <c r="BA81" i="42"/>
  <c r="DH81" i="42" s="1"/>
  <c r="BA80" i="42"/>
  <c r="P80" i="42"/>
  <c r="Q80" i="42" s="1"/>
  <c r="BA79" i="42"/>
  <c r="DH79" i="42" s="1"/>
  <c r="BA78" i="42"/>
  <c r="DH78" i="42" s="1"/>
  <c r="BA77" i="42"/>
  <c r="DH77" i="42" s="1"/>
  <c r="BA76" i="42"/>
  <c r="DH76" i="42" s="1"/>
  <c r="BA75" i="42"/>
  <c r="DH75" i="42" s="1"/>
  <c r="BA74" i="42"/>
  <c r="DH74" i="42" s="1"/>
  <c r="BA73" i="42"/>
  <c r="DH73" i="42" s="1"/>
  <c r="BA72" i="42"/>
  <c r="DH72" i="42" s="1"/>
  <c r="BA71" i="42"/>
  <c r="DH71" i="42" s="1"/>
  <c r="R70" i="42"/>
  <c r="P70" i="42"/>
  <c r="Q70" i="42" s="1"/>
  <c r="BA69" i="42"/>
  <c r="DH69" i="42" s="1"/>
  <c r="BA68" i="42"/>
  <c r="DH68" i="42" s="1"/>
  <c r="BA67" i="42"/>
  <c r="DH67" i="42" s="1"/>
  <c r="BA66" i="42"/>
  <c r="DH66" i="42" s="1"/>
  <c r="BA65" i="42"/>
  <c r="DH65" i="42" s="1"/>
  <c r="BA64" i="42"/>
  <c r="DH64" i="42" s="1"/>
  <c r="BA63" i="42"/>
  <c r="DH63" i="42" s="1"/>
  <c r="BA62" i="42"/>
  <c r="DH62" i="42" s="1"/>
  <c r="BA61" i="42"/>
  <c r="DH61" i="42" s="1"/>
  <c r="BA60" i="42"/>
  <c r="DH60" i="42" s="1"/>
  <c r="BA59" i="42"/>
  <c r="DH59" i="42" s="1"/>
  <c r="BA58" i="42"/>
  <c r="P58" i="42"/>
  <c r="Q58" i="42" s="1"/>
  <c r="BA56" i="42"/>
  <c r="P56" i="42"/>
  <c r="Q56" i="42" s="1"/>
  <c r="BA55" i="42"/>
  <c r="P55" i="42"/>
  <c r="Q55" i="42" s="1"/>
  <c r="BA54" i="42"/>
  <c r="DH54" i="42" s="1"/>
  <c r="P54" i="42"/>
  <c r="Q54" i="42" s="1"/>
  <c r="BA53" i="42"/>
  <c r="P53" i="42"/>
  <c r="Q53" i="42" s="1"/>
  <c r="BA52" i="42"/>
  <c r="P52" i="42"/>
  <c r="Q52" i="42" s="1"/>
  <c r="BA51" i="42"/>
  <c r="P51" i="42"/>
  <c r="Q51" i="42" s="1"/>
  <c r="BA50" i="42"/>
  <c r="DH50" i="42" s="1"/>
  <c r="BA49" i="42"/>
  <c r="DH49" i="42" s="1"/>
  <c r="P48" i="42"/>
  <c r="Q48" i="42" s="1"/>
  <c r="DH48" i="42" s="1"/>
  <c r="BA45" i="42"/>
  <c r="P45" i="42"/>
  <c r="Q45" i="42" s="1"/>
  <c r="BA44" i="42"/>
  <c r="P44" i="42"/>
  <c r="Q44" i="42" s="1"/>
  <c r="BA42" i="42"/>
  <c r="DH42" i="42" s="1"/>
  <c r="BA41" i="42"/>
  <c r="DH41" i="42" s="1"/>
  <c r="BA40" i="42"/>
  <c r="DH40" i="42" s="1"/>
  <c r="BA39" i="42"/>
  <c r="DH39" i="42" s="1"/>
  <c r="BA38" i="42"/>
  <c r="DH38" i="42" s="1"/>
  <c r="BA37" i="42"/>
  <c r="DH37" i="42" s="1"/>
  <c r="BA36" i="42"/>
  <c r="DH36" i="42" s="1"/>
  <c r="DB35" i="42"/>
  <c r="DC35" i="42" s="1"/>
  <c r="R35" i="42"/>
  <c r="S35" i="42" s="1"/>
  <c r="BA34" i="42"/>
  <c r="DH34" i="42" s="1"/>
  <c r="P34" i="42"/>
  <c r="Q34" i="42" s="1"/>
  <c r="BA33" i="42"/>
  <c r="DH33" i="42" s="1"/>
  <c r="BA32" i="42"/>
  <c r="DH32" i="42" s="1"/>
  <c r="BA31" i="42"/>
  <c r="P31" i="42"/>
  <c r="Q31" i="42" s="1"/>
  <c r="BA30" i="42"/>
  <c r="P30" i="42"/>
  <c r="Q30" i="42" s="1"/>
  <c r="BA29" i="42"/>
  <c r="P29" i="42"/>
  <c r="Q29" i="42" s="1"/>
  <c r="P28" i="42"/>
  <c r="Q28" i="42" s="1"/>
  <c r="DH28" i="42" s="1"/>
  <c r="BA27" i="42"/>
  <c r="DH27" i="42" s="1"/>
  <c r="BA26" i="42"/>
  <c r="DH26" i="42" s="1"/>
  <c r="P26" i="42"/>
  <c r="Q26" i="42" s="1"/>
  <c r="BA25" i="42"/>
  <c r="DH25" i="42" s="1"/>
  <c r="BA24" i="42"/>
  <c r="DH24" i="42" s="1"/>
  <c r="BA23" i="42"/>
  <c r="DH23" i="42" s="1"/>
  <c r="BA22" i="42"/>
  <c r="P22" i="42"/>
  <c r="Q22" i="42" s="1"/>
  <c r="BA21" i="42"/>
  <c r="DH21" i="42" s="1"/>
  <c r="BA20" i="42"/>
  <c r="DH20" i="42" s="1"/>
  <c r="BA19" i="42"/>
  <c r="P19" i="42"/>
  <c r="Q19" i="42" s="1"/>
  <c r="BA18" i="42"/>
  <c r="P18" i="42"/>
  <c r="Q18" i="42" s="1"/>
  <c r="BA17" i="42"/>
  <c r="P17" i="42"/>
  <c r="Q17" i="42" s="1"/>
  <c r="BA16" i="42"/>
  <c r="DH16" i="42" s="1"/>
  <c r="BA15" i="42"/>
  <c r="P15" i="42"/>
  <c r="Q15" i="42" s="1"/>
  <c r="BA14" i="42"/>
  <c r="P14" i="42"/>
  <c r="Q14" i="42" s="1"/>
  <c r="BA13" i="42"/>
  <c r="P13" i="42"/>
  <c r="Q13" i="42" s="1"/>
  <c r="BA12" i="42"/>
  <c r="P12" i="42"/>
  <c r="Q12" i="42" s="1"/>
  <c r="BA11" i="42"/>
  <c r="DH11" i="42" s="1"/>
  <c r="P11" i="42"/>
  <c r="Q11" i="42" s="1"/>
  <c r="BA10" i="42"/>
  <c r="P10" i="42"/>
  <c r="Q10" i="42" s="1"/>
  <c r="BA9" i="42"/>
  <c r="P9" i="42"/>
  <c r="Q9" i="42" s="1"/>
  <c r="BA8" i="42"/>
  <c r="P8" i="42"/>
  <c r="Q8" i="42" s="1"/>
  <c r="BA7" i="42"/>
  <c r="DH7" i="42" s="1"/>
  <c r="BA6" i="42"/>
  <c r="DH6" i="42" s="1"/>
  <c r="BA5" i="42"/>
  <c r="DH5" i="42" s="1"/>
  <c r="DA4" i="42"/>
  <c r="CY4" i="42"/>
  <c r="CW4" i="42"/>
  <c r="CU4" i="42"/>
  <c r="CS4" i="42"/>
  <c r="CQ4" i="42"/>
  <c r="CO4" i="42"/>
  <c r="CM4" i="42"/>
  <c r="CK4" i="42"/>
  <c r="CI4" i="42"/>
  <c r="CG4" i="42"/>
  <c r="CE4" i="42"/>
  <c r="CC4" i="42"/>
  <c r="CA4" i="42"/>
  <c r="BY4" i="42"/>
  <c r="BW4" i="42"/>
  <c r="BU4" i="42"/>
  <c r="BS4" i="42"/>
  <c r="BQ4" i="42"/>
  <c r="BO4" i="42"/>
  <c r="BM4" i="42"/>
  <c r="BK4" i="42"/>
  <c r="BE4" i="42"/>
  <c r="BC4" i="42"/>
  <c r="BA4" i="42"/>
  <c r="AW4" i="42"/>
  <c r="AU4" i="42"/>
  <c r="AS4" i="42"/>
  <c r="AQ4" i="42"/>
  <c r="AO4" i="42"/>
  <c r="AM4" i="42"/>
  <c r="AK4" i="42"/>
  <c r="AI4" i="42"/>
  <c r="AG4" i="42"/>
  <c r="AE4" i="42"/>
  <c r="AC4" i="42"/>
  <c r="AA4" i="42"/>
  <c r="Y4" i="42"/>
  <c r="W4" i="42"/>
  <c r="U4" i="42"/>
  <c r="S4" i="42"/>
  <c r="Q4" i="42"/>
  <c r="O4" i="42"/>
  <c r="M4" i="42"/>
  <c r="K4" i="42"/>
  <c r="I4" i="42"/>
  <c r="G4" i="42"/>
  <c r="E4" i="42"/>
  <c r="DH80" i="42" l="1"/>
  <c r="DH118" i="42"/>
  <c r="DH58" i="42"/>
  <c r="DH30" i="42"/>
  <c r="DH53" i="42"/>
  <c r="DH8" i="42"/>
  <c r="DH14" i="42"/>
  <c r="DH51" i="42"/>
  <c r="DH10" i="42"/>
  <c r="DH44" i="42"/>
  <c r="DH18" i="42"/>
  <c r="DH97" i="42"/>
  <c r="DH108" i="42"/>
  <c r="DH13" i="42"/>
  <c r="DH89" i="42"/>
  <c r="DH116" i="42"/>
  <c r="DH100" i="42"/>
  <c r="DH45" i="42"/>
  <c r="DH55" i="42"/>
  <c r="DH115" i="42"/>
  <c r="DH19" i="42"/>
  <c r="DH9" i="42"/>
  <c r="DH31" i="42"/>
  <c r="DH52" i="42"/>
  <c r="DH112" i="42"/>
  <c r="DH82" i="42"/>
  <c r="DH93" i="42"/>
  <c r="DH104" i="42"/>
  <c r="DH12" i="42"/>
  <c r="DH29" i="42"/>
  <c r="DH56" i="42"/>
  <c r="BA70" i="42"/>
  <c r="S70" i="42"/>
  <c r="DH15" i="42"/>
  <c r="DH113" i="42"/>
  <c r="DH22" i="42"/>
  <c r="DH17" i="42"/>
  <c r="DH105" i="42"/>
  <c r="DP47" i="42"/>
  <c r="DN117" i="42"/>
  <c r="DJ117" i="42"/>
  <c r="DL117" i="42"/>
  <c r="DO117" i="42" s="1"/>
  <c r="DH4" i="42"/>
  <c r="J95" i="42"/>
  <c r="K95" i="42" s="1"/>
  <c r="BA35" i="42"/>
  <c r="DH35" i="42" s="1"/>
  <c r="DH70" i="42" l="1"/>
  <c r="DP117" i="42"/>
  <c r="DL23" i="42"/>
  <c r="DO23" i="42" s="1"/>
  <c r="DN23" i="42"/>
  <c r="DJ23" i="42"/>
  <c r="DN54" i="42"/>
  <c r="DJ54" i="42"/>
  <c r="DL54" i="42"/>
  <c r="DO54" i="42" s="1"/>
  <c r="DN43" i="42"/>
  <c r="DJ43" i="42"/>
  <c r="DL43" i="42"/>
  <c r="DO43" i="42" s="1"/>
  <c r="DL120" i="42"/>
  <c r="DO120" i="42" s="1"/>
  <c r="DN120" i="42"/>
  <c r="DJ120" i="42"/>
  <c r="DN7" i="42"/>
  <c r="DJ7" i="42"/>
  <c r="DL7" i="42"/>
  <c r="DO7" i="42" s="1"/>
  <c r="DL119" i="42"/>
  <c r="DO119" i="42" s="1"/>
  <c r="DN119" i="42"/>
  <c r="DJ119" i="42"/>
  <c r="DJ28" i="42"/>
  <c r="DL28" i="42"/>
  <c r="DO28" i="42" s="1"/>
  <c r="DN28" i="42"/>
  <c r="DN118" i="42"/>
  <c r="DJ118" i="42"/>
  <c r="DL118" i="42"/>
  <c r="DO118" i="42" s="1"/>
  <c r="DJ40" i="42"/>
  <c r="DL40" i="42"/>
  <c r="DO40" i="42" s="1"/>
  <c r="DN40" i="42"/>
  <c r="DJ37" i="42"/>
  <c r="DL37" i="42"/>
  <c r="DO37" i="42" s="1"/>
  <c r="DN37" i="42"/>
  <c r="DJ87" i="42"/>
  <c r="DL87" i="42"/>
  <c r="DO87" i="42" s="1"/>
  <c r="DN87" i="42"/>
  <c r="DN6" i="42"/>
  <c r="DJ6" i="42"/>
  <c r="DL6" i="42"/>
  <c r="DO6" i="42" s="1"/>
  <c r="DL33" i="42"/>
  <c r="DO33" i="42" s="1"/>
  <c r="DN33" i="42"/>
  <c r="DJ33" i="42"/>
  <c r="DJ86" i="42"/>
  <c r="DL86" i="42"/>
  <c r="DO86" i="42" s="1"/>
  <c r="DN86" i="42"/>
  <c r="DN31" i="42"/>
  <c r="DJ31" i="42"/>
  <c r="DL31" i="42"/>
  <c r="DO31" i="42" s="1"/>
  <c r="DJ14" i="42"/>
  <c r="DL14" i="42"/>
  <c r="DO14" i="42" s="1"/>
  <c r="DN14" i="42"/>
  <c r="DJ64" i="42"/>
  <c r="DL64" i="42"/>
  <c r="DO64" i="42" s="1"/>
  <c r="DN64" i="42"/>
  <c r="DL97" i="42"/>
  <c r="DO97" i="42" s="1"/>
  <c r="DN97" i="42"/>
  <c r="DJ97" i="42"/>
  <c r="DN105" i="42"/>
  <c r="DJ105" i="42"/>
  <c r="DL105" i="42"/>
  <c r="DO105" i="42" s="1"/>
  <c r="DN55" i="42"/>
  <c r="DJ55" i="42"/>
  <c r="DL55" i="42"/>
  <c r="DO55" i="42" s="1"/>
  <c r="DJ75" i="42"/>
  <c r="DL75" i="42"/>
  <c r="DO75" i="42" s="1"/>
  <c r="DN75" i="42"/>
  <c r="DN69" i="42"/>
  <c r="DJ69" i="42"/>
  <c r="DL69" i="42"/>
  <c r="DO69" i="42" s="1"/>
  <c r="DJ113" i="42"/>
  <c r="DL113" i="42"/>
  <c r="DO113" i="42" s="1"/>
  <c r="DN113" i="42"/>
  <c r="DN93" i="42"/>
  <c r="DJ93" i="42"/>
  <c r="DL93" i="42"/>
  <c r="DO93" i="42" s="1"/>
  <c r="DJ16" i="42"/>
  <c r="DL16" i="42"/>
  <c r="DO16" i="42" s="1"/>
  <c r="DN16" i="42"/>
  <c r="DN67" i="42"/>
  <c r="DJ67" i="42"/>
  <c r="DL67" i="42"/>
  <c r="DO67" i="42" s="1"/>
  <c r="DL72" i="42"/>
  <c r="DO72" i="42" s="1"/>
  <c r="DN72" i="42"/>
  <c r="DJ72" i="42"/>
  <c r="DL45" i="42"/>
  <c r="DO45" i="42" s="1"/>
  <c r="DN45" i="42"/>
  <c r="DJ45" i="42"/>
  <c r="DN79" i="42"/>
  <c r="DJ79" i="42"/>
  <c r="DL79" i="42"/>
  <c r="DO79" i="42" s="1"/>
  <c r="DL110" i="42"/>
  <c r="DO110" i="42" s="1"/>
  <c r="DN110" i="42"/>
  <c r="DJ110" i="42"/>
  <c r="DL60" i="42"/>
  <c r="DO60" i="42" s="1"/>
  <c r="DN60" i="42"/>
  <c r="DJ60" i="42"/>
  <c r="DJ27" i="42"/>
  <c r="DL27" i="42"/>
  <c r="DO27" i="42" s="1"/>
  <c r="DN27" i="42"/>
  <c r="DL98" i="42"/>
  <c r="DO98" i="42" s="1"/>
  <c r="DN98" i="42"/>
  <c r="DJ98" i="42"/>
  <c r="DJ50" i="42"/>
  <c r="DL50" i="42"/>
  <c r="DO50" i="42" s="1"/>
  <c r="DN50" i="42"/>
  <c r="DL35" i="42"/>
  <c r="DO35" i="42" s="1"/>
  <c r="DN35" i="42"/>
  <c r="DJ35" i="42"/>
  <c r="DN29" i="42"/>
  <c r="DJ29" i="42"/>
  <c r="DL29" i="42"/>
  <c r="DO29" i="42" s="1"/>
  <c r="DL49" i="42"/>
  <c r="DO49" i="42" s="1"/>
  <c r="DN49" i="42"/>
  <c r="DJ49" i="42"/>
  <c r="DL58" i="42"/>
  <c r="DO58" i="42" s="1"/>
  <c r="DN58" i="42"/>
  <c r="DJ58" i="42"/>
  <c r="DL85" i="42"/>
  <c r="DO85" i="42" s="1"/>
  <c r="DN85" i="42"/>
  <c r="DJ85" i="42"/>
  <c r="DL24" i="42"/>
  <c r="DO24" i="42" s="1"/>
  <c r="DN24" i="42"/>
  <c r="DJ24" i="42"/>
  <c r="DL9" i="42"/>
  <c r="DO9" i="42" s="1"/>
  <c r="DN9" i="42"/>
  <c r="DJ9" i="42"/>
  <c r="DN19" i="42"/>
  <c r="DJ19" i="42"/>
  <c r="DL19" i="42"/>
  <c r="DO19" i="42" s="1"/>
  <c r="DN116" i="42"/>
  <c r="DJ116" i="42"/>
  <c r="DL116" i="42"/>
  <c r="DO116" i="42" s="1"/>
  <c r="DN104" i="42"/>
  <c r="DJ104" i="42"/>
  <c r="DL104" i="42"/>
  <c r="DO104" i="42" s="1"/>
  <c r="DJ15" i="42"/>
  <c r="DL15" i="42"/>
  <c r="DO15" i="42" s="1"/>
  <c r="DN15" i="42"/>
  <c r="DJ13" i="42"/>
  <c r="DL13" i="42"/>
  <c r="DO13" i="42" s="1"/>
  <c r="DN13" i="42"/>
  <c r="DL82" i="42"/>
  <c r="DO82" i="42" s="1"/>
  <c r="DN82" i="42"/>
  <c r="DJ82" i="42"/>
  <c r="DJ101" i="42"/>
  <c r="DL101" i="42"/>
  <c r="DO101" i="42" s="1"/>
  <c r="DN101" i="42"/>
  <c r="DN81" i="42"/>
  <c r="DJ81" i="42"/>
  <c r="DL81" i="42"/>
  <c r="DO81" i="42" s="1"/>
  <c r="DJ112" i="42"/>
  <c r="DL112" i="42"/>
  <c r="DO112" i="42" s="1"/>
  <c r="DN112" i="42"/>
  <c r="DN92" i="42"/>
  <c r="DJ92" i="42"/>
  <c r="DL92" i="42"/>
  <c r="DO92" i="42" s="1"/>
  <c r="DN20" i="42"/>
  <c r="DJ20" i="42"/>
  <c r="DL20" i="42"/>
  <c r="DO20" i="42" s="1"/>
  <c r="DN91" i="42"/>
  <c r="DJ91" i="42"/>
  <c r="DL91" i="42"/>
  <c r="DO91" i="42" s="1"/>
  <c r="DL71" i="42"/>
  <c r="DO71" i="42" s="1"/>
  <c r="DN71" i="42"/>
  <c r="DJ71" i="42"/>
  <c r="DJ51" i="42"/>
  <c r="DL51" i="42"/>
  <c r="DO51" i="42" s="1"/>
  <c r="DN51" i="42"/>
  <c r="DL34" i="42"/>
  <c r="DO34" i="42" s="1"/>
  <c r="DN34" i="42"/>
  <c r="DJ34" i="42"/>
  <c r="DN106" i="42"/>
  <c r="DJ106" i="42"/>
  <c r="DL106" i="42"/>
  <c r="DO106" i="42" s="1"/>
  <c r="DL59" i="42"/>
  <c r="DO59" i="42" s="1"/>
  <c r="DN59" i="42"/>
  <c r="DJ59" i="42"/>
  <c r="DL70" i="42"/>
  <c r="DO70" i="42" s="1"/>
  <c r="DN70" i="42"/>
  <c r="DJ70" i="42"/>
  <c r="DJ26" i="42"/>
  <c r="DL26" i="42"/>
  <c r="DO26" i="42" s="1"/>
  <c r="DN26" i="42"/>
  <c r="DL48" i="42"/>
  <c r="DO48" i="42" s="1"/>
  <c r="DN48" i="42"/>
  <c r="DJ48" i="42"/>
  <c r="DN57" i="42"/>
  <c r="DJ57" i="42"/>
  <c r="DL57" i="42"/>
  <c r="DO57" i="42" s="1"/>
  <c r="DL84" i="42"/>
  <c r="DO84" i="42" s="1"/>
  <c r="DN84" i="42"/>
  <c r="DJ84" i="42"/>
  <c r="DL21" i="42"/>
  <c r="DO21" i="42" s="1"/>
  <c r="DN21" i="42"/>
  <c r="DJ21" i="42"/>
  <c r="DL4" i="42"/>
  <c r="DO4" i="42" s="1"/>
  <c r="DN4" i="42"/>
  <c r="DJ4" i="42"/>
  <c r="DJ76" i="42"/>
  <c r="DL76" i="42"/>
  <c r="DO76" i="42" s="1"/>
  <c r="DN76" i="42"/>
  <c r="DN115" i="42"/>
  <c r="DJ115" i="42"/>
  <c r="DL115" i="42"/>
  <c r="DO115" i="42" s="1"/>
  <c r="DN103" i="42"/>
  <c r="DJ103" i="42"/>
  <c r="DL103" i="42"/>
  <c r="DO103" i="42" s="1"/>
  <c r="DL61" i="42"/>
  <c r="DO61" i="42" s="1"/>
  <c r="DN61" i="42"/>
  <c r="DJ61" i="42"/>
  <c r="DJ102" i="42"/>
  <c r="DL102" i="42"/>
  <c r="DO102" i="42" s="1"/>
  <c r="DN102" i="42"/>
  <c r="DL10" i="42"/>
  <c r="DO10" i="42" s="1"/>
  <c r="DN10" i="42"/>
  <c r="DJ10" i="42"/>
  <c r="DL11" i="42"/>
  <c r="DO11" i="42" s="1"/>
  <c r="DN11" i="42"/>
  <c r="DJ11" i="42"/>
  <c r="DN30" i="42"/>
  <c r="DJ30" i="42"/>
  <c r="DL30" i="42"/>
  <c r="DO30" i="42" s="1"/>
  <c r="DN56" i="42"/>
  <c r="DJ56" i="42"/>
  <c r="DL56" i="42"/>
  <c r="DO56" i="42" s="1"/>
  <c r="DL83" i="42"/>
  <c r="DO83" i="42" s="1"/>
  <c r="DN83" i="42"/>
  <c r="DJ83" i="42"/>
  <c r="DJ114" i="42"/>
  <c r="DL114" i="42"/>
  <c r="DO114" i="42" s="1"/>
  <c r="DN114" i="42"/>
  <c r="DL94" i="42"/>
  <c r="DO94" i="42" s="1"/>
  <c r="DN94" i="42"/>
  <c r="DJ94" i="42"/>
  <c r="DJ74" i="42"/>
  <c r="DL74" i="42"/>
  <c r="DO74" i="42" s="1"/>
  <c r="DN74" i="42"/>
  <c r="DN68" i="42"/>
  <c r="DJ68" i="42"/>
  <c r="DL68" i="42"/>
  <c r="DO68" i="42" s="1"/>
  <c r="DL73" i="42"/>
  <c r="DO73" i="42" s="1"/>
  <c r="DN73" i="42"/>
  <c r="DJ73" i="42"/>
  <c r="DN5" i="42"/>
  <c r="DJ5" i="42"/>
  <c r="DL5" i="42"/>
  <c r="DO5" i="42" s="1"/>
  <c r="DN80" i="42"/>
  <c r="DJ80" i="42"/>
  <c r="DL80" i="42"/>
  <c r="DO80" i="42" s="1"/>
  <c r="DJ111" i="42"/>
  <c r="DL111" i="42"/>
  <c r="DO111" i="42" s="1"/>
  <c r="DN111" i="42"/>
  <c r="DN66" i="42"/>
  <c r="DJ66" i="42"/>
  <c r="DL66" i="42"/>
  <c r="DO66" i="42" s="1"/>
  <c r="DJ25" i="42"/>
  <c r="DL25" i="42"/>
  <c r="DO25" i="42" s="1"/>
  <c r="DN25" i="42"/>
  <c r="DJ100" i="42"/>
  <c r="DL100" i="42"/>
  <c r="DO100" i="42" s="1"/>
  <c r="DN100" i="42"/>
  <c r="DN44" i="42"/>
  <c r="DJ44" i="42"/>
  <c r="DL44" i="42"/>
  <c r="DO44" i="42" s="1"/>
  <c r="DJ65" i="42"/>
  <c r="DL65" i="42"/>
  <c r="DO65" i="42" s="1"/>
  <c r="DN65" i="42"/>
  <c r="DN90" i="42"/>
  <c r="DJ90" i="42"/>
  <c r="DL90" i="42"/>
  <c r="DO90" i="42" s="1"/>
  <c r="DN78" i="42"/>
  <c r="DJ78" i="42"/>
  <c r="DL78" i="42"/>
  <c r="DO78" i="42" s="1"/>
  <c r="DJ39" i="42"/>
  <c r="DL39" i="42"/>
  <c r="DO39" i="42" s="1"/>
  <c r="DN39" i="42"/>
  <c r="DL22" i="42"/>
  <c r="DO22" i="42" s="1"/>
  <c r="DN22" i="42"/>
  <c r="DJ22" i="42"/>
  <c r="DN18" i="42"/>
  <c r="DJ18" i="42"/>
  <c r="DL18" i="42"/>
  <c r="DO18" i="42" s="1"/>
  <c r="DL109" i="42"/>
  <c r="DO109" i="42" s="1"/>
  <c r="DN109" i="42"/>
  <c r="DJ109" i="42"/>
  <c r="DN41" i="42"/>
  <c r="DJ41" i="42"/>
  <c r="DL41" i="42"/>
  <c r="DO41" i="42" s="1"/>
  <c r="DJ53" i="42"/>
  <c r="DL53" i="42"/>
  <c r="DO53" i="42" s="1"/>
  <c r="DN53" i="42"/>
  <c r="DJ63" i="42"/>
  <c r="DL63" i="42"/>
  <c r="DO63" i="42" s="1"/>
  <c r="DN63" i="42"/>
  <c r="DJ89" i="42"/>
  <c r="DL89" i="42"/>
  <c r="DO89" i="42" s="1"/>
  <c r="DN89" i="42"/>
  <c r="DJ77" i="42"/>
  <c r="DL77" i="42"/>
  <c r="DO77" i="42" s="1"/>
  <c r="DN77" i="42"/>
  <c r="DL36" i="42"/>
  <c r="DO36" i="42" s="1"/>
  <c r="DN36" i="42"/>
  <c r="DJ36" i="42"/>
  <c r="DL12" i="42"/>
  <c r="DO12" i="42" s="1"/>
  <c r="DN12" i="42"/>
  <c r="DJ12" i="42"/>
  <c r="DN17" i="42"/>
  <c r="DJ17" i="42"/>
  <c r="DL17" i="42"/>
  <c r="DO17" i="42" s="1"/>
  <c r="DL108" i="42"/>
  <c r="DO108" i="42" s="1"/>
  <c r="DN108" i="42"/>
  <c r="DJ108" i="42"/>
  <c r="DJ38" i="42"/>
  <c r="DL38" i="42"/>
  <c r="DO38" i="42" s="1"/>
  <c r="DN38" i="42"/>
  <c r="DJ52" i="42"/>
  <c r="DL52" i="42"/>
  <c r="DO52" i="42" s="1"/>
  <c r="DN52" i="42"/>
  <c r="DJ62" i="42"/>
  <c r="DL62" i="42"/>
  <c r="DO62" i="42" s="1"/>
  <c r="DN62" i="42"/>
  <c r="DJ88" i="42"/>
  <c r="DL88" i="42"/>
  <c r="DO88" i="42" s="1"/>
  <c r="DN88" i="42"/>
  <c r="DN42" i="42"/>
  <c r="DJ42" i="42"/>
  <c r="DL42" i="42"/>
  <c r="DO42" i="42" s="1"/>
  <c r="DN32" i="42"/>
  <c r="DJ32" i="42"/>
  <c r="DL32" i="42"/>
  <c r="DO32" i="42" s="1"/>
  <c r="DN8" i="42"/>
  <c r="DJ8" i="42"/>
  <c r="DL8" i="42"/>
  <c r="DO8" i="42" s="1"/>
  <c r="DJ99" i="42"/>
  <c r="DL99" i="42"/>
  <c r="DO99" i="42" s="1"/>
  <c r="DN99" i="42"/>
  <c r="DL107" i="42"/>
  <c r="DO107" i="42" s="1"/>
  <c r="DN107" i="42"/>
  <c r="DJ107" i="42"/>
  <c r="D95" i="42"/>
  <c r="E95" i="42" s="1"/>
  <c r="DH95" i="42" s="1"/>
  <c r="DP108" i="42" l="1"/>
  <c r="DP62" i="42"/>
  <c r="DP76" i="42"/>
  <c r="DP59" i="42"/>
  <c r="DP97" i="42"/>
  <c r="DP103" i="42"/>
  <c r="DP71" i="42"/>
  <c r="DP27" i="42"/>
  <c r="DP83" i="42"/>
  <c r="DP70" i="42"/>
  <c r="DP35" i="42"/>
  <c r="DP72" i="42"/>
  <c r="DP36" i="42"/>
  <c r="DP22" i="42"/>
  <c r="DP120" i="42"/>
  <c r="DP9" i="42"/>
  <c r="DP98" i="42"/>
  <c r="DP110" i="42"/>
  <c r="DP64" i="42"/>
  <c r="DP21" i="42"/>
  <c r="DP24" i="42"/>
  <c r="DP12" i="42"/>
  <c r="DP25" i="42"/>
  <c r="DP94" i="42"/>
  <c r="DP48" i="42"/>
  <c r="DP49" i="42"/>
  <c r="DP33" i="42"/>
  <c r="DP107" i="42"/>
  <c r="DP38" i="42"/>
  <c r="DP53" i="42"/>
  <c r="DP100" i="42"/>
  <c r="DP73" i="42"/>
  <c r="DP11" i="42"/>
  <c r="DP34" i="42"/>
  <c r="DP101" i="42"/>
  <c r="DP13" i="42"/>
  <c r="DP54" i="42"/>
  <c r="DP32" i="42"/>
  <c r="DP10" i="42"/>
  <c r="DP84" i="42"/>
  <c r="DP82" i="42"/>
  <c r="DP19" i="42"/>
  <c r="DP85" i="42"/>
  <c r="DP60" i="42"/>
  <c r="DP75" i="42"/>
  <c r="DP89" i="42"/>
  <c r="DP45" i="42"/>
  <c r="DP42" i="42"/>
  <c r="DP63" i="42"/>
  <c r="DP66" i="42"/>
  <c r="DP23" i="42"/>
  <c r="DP109" i="42"/>
  <c r="DP58" i="42"/>
  <c r="DP119" i="42"/>
  <c r="DP41" i="42"/>
  <c r="DP92" i="42"/>
  <c r="DP116" i="42"/>
  <c r="DP105" i="42"/>
  <c r="DP31" i="42"/>
  <c r="DP43" i="42"/>
  <c r="DP88" i="42"/>
  <c r="DP39" i="42"/>
  <c r="DP111" i="42"/>
  <c r="DP51" i="42"/>
  <c r="DP28" i="42"/>
  <c r="DP112" i="42"/>
  <c r="DP86" i="42"/>
  <c r="DP37" i="42"/>
  <c r="DP18" i="42"/>
  <c r="DP90" i="42"/>
  <c r="DP5" i="42"/>
  <c r="DP30" i="42"/>
  <c r="DP106" i="42"/>
  <c r="DP91" i="42"/>
  <c r="DP79" i="42"/>
  <c r="DP7" i="42"/>
  <c r="DP52" i="42"/>
  <c r="DP15" i="42"/>
  <c r="DP16" i="42"/>
  <c r="DP40" i="42"/>
  <c r="DP104" i="42"/>
  <c r="DP29" i="42"/>
  <c r="DP93" i="42"/>
  <c r="DP115" i="42"/>
  <c r="DP99" i="42"/>
  <c r="DP113" i="42"/>
  <c r="DP87" i="42"/>
  <c r="DP8" i="42"/>
  <c r="DP17" i="42"/>
  <c r="DP78" i="42"/>
  <c r="DP80" i="42"/>
  <c r="DP56" i="42"/>
  <c r="DP57" i="42"/>
  <c r="DP67" i="42"/>
  <c r="DP69" i="42"/>
  <c r="DP74" i="42"/>
  <c r="DP102" i="42"/>
  <c r="DP50" i="42"/>
  <c r="DP81" i="42"/>
  <c r="DP65" i="42"/>
  <c r="DP114" i="42"/>
  <c r="DP26" i="42"/>
  <c r="DP55" i="42"/>
  <c r="DP20" i="42"/>
  <c r="DP14" i="42"/>
  <c r="DP61" i="42"/>
  <c r="DP6" i="42"/>
  <c r="DP118" i="42"/>
  <c r="DP44" i="42"/>
  <c r="DP68" i="42"/>
  <c r="DP77" i="42"/>
  <c r="DP4" i="42"/>
  <c r="DH121" i="42"/>
  <c r="DL46" i="42" l="1"/>
  <c r="DO46" i="42" s="1"/>
  <c r="DN46" i="42"/>
  <c r="DJ46" i="42"/>
  <c r="DL95" i="42"/>
  <c r="DO95" i="42" s="1"/>
  <c r="DN95" i="42"/>
  <c r="DJ95" i="42"/>
  <c r="DP95" i="42" l="1"/>
  <c r="DP46" i="42"/>
  <c r="DP121" i="42" l="1"/>
  <c r="B1" i="42" s="1"/>
  <c r="C6" i="44" s="1"/>
  <c r="C7" i="44" s="1"/>
</calcChain>
</file>

<file path=xl/sharedStrings.xml><?xml version="1.0" encoding="utf-8"?>
<sst xmlns="http://schemas.openxmlformats.org/spreadsheetml/2006/main" count="728" uniqueCount="210">
  <si>
    <t>ITEM</t>
  </si>
  <si>
    <t xml:space="preserve">Lijado y/o raspado por medios manuales (M2)                                            </t>
  </si>
  <si>
    <t xml:space="preserve">Suministro y aplicación de sika impermur (M2)
</t>
  </si>
  <si>
    <t xml:space="preserve">Suministro y aplicación de estuco plástico exterior resanes  (M2)                                   </t>
  </si>
  <si>
    <t xml:space="preserve">Suministro y aplicación de estuco plástico interior con resanes en estuco o masilla(M2)               </t>
  </si>
  <si>
    <t>Suministro y aplicación de estuco PLASTICO  (M2)</t>
  </si>
  <si>
    <t>Suministro y aplicación de pintura  gris  peñasco  azul morazul (M2)</t>
  </si>
  <si>
    <r>
      <t xml:space="preserve">Suministro y aplicación de pintura tipo 1 en paredes interiores a dos </t>
    </r>
    <r>
      <rPr>
        <sz val="11"/>
        <rFont val="Arial"/>
        <family val="2"/>
      </rPr>
      <t>y 3</t>
    </r>
    <r>
      <rPr>
        <b/>
        <sz val="11"/>
        <rFont val="Arial"/>
        <family val="2"/>
      </rPr>
      <t xml:space="preserve"> manos  (M2)</t>
    </r>
  </si>
  <si>
    <t>Suministro y aplicación de pintura en cielo raso tipo 2 a dos y 3 manos (M2)</t>
  </si>
  <si>
    <t>Mantenieminto de cielo raso y paredes por grietas generales (en mamposteria por unidad de piso)</t>
  </si>
  <si>
    <t>Suministro y aplicación de pintura en caretas / ventana de fachada hasta 2 m2 (UNIDAD)</t>
  </si>
  <si>
    <t>Suministro y aplicación de pintura en caretas / ventana de fachada de 2 m2 en adelante (UNIDAD)</t>
  </si>
  <si>
    <t>Suministro y aplicación de pintura en puertas, incluye mantenimiento (UNIDAD)</t>
  </si>
  <si>
    <t>Suministro y aplicación de pintura esmalte blanco en estera metalica (m2 )</t>
  </si>
  <si>
    <t>Mantenimiento general de estera (GL)</t>
  </si>
  <si>
    <t>Mantenimiento extractor de baño (UNIDAD)</t>
  </si>
  <si>
    <t>Suministro e instalación de cerradura tipo sobreponer (UNIDAD)</t>
  </si>
  <si>
    <t>Suministro e instalación de grifería tipo jardin  (UNIDAD)</t>
  </si>
  <si>
    <t>Cambio cerradura puerta  entrada principal (UNIDAD)</t>
  </si>
  <si>
    <t>Mantenimiento puerta  entrada principal (UNIDAD)</t>
  </si>
  <si>
    <t>Reparacion de grietas en muros livianos. Incluye cinta malla, estuco y pintura  &lt;10 METROS LINEALES
(UNIDAD)</t>
  </si>
  <si>
    <t>Pintura de señalización de rampa discapacitados (UN )</t>
  </si>
  <si>
    <t>Pintura de señalización de punto de encuentro (UN)</t>
  </si>
  <si>
    <t>Transporte de materiales al sitio (GL)</t>
  </si>
  <si>
    <t>Transporte de materiales al sitio,  SUR DE BOLIVAR (UN)</t>
  </si>
  <si>
    <t>Limpieza y aseo general (M2)</t>
  </si>
  <si>
    <t xml:space="preserve">Mantenimiento de ventilador (UNIDAD) </t>
  </si>
  <si>
    <t xml:space="preserve">Suministro e instalación de cerradura tipo pomo  UND </t>
  </si>
  <si>
    <t xml:space="preserve">Mantenimiento de tanque elevado UND </t>
  </si>
  <si>
    <t xml:space="preserve">Mantenimiento de alberca UND </t>
  </si>
  <si>
    <t xml:space="preserve">Manteniemiento de planta de tratamiento de agua capacidad 0,5 LTS/SEG  GL </t>
  </si>
  <si>
    <t>Mantenimiento de sillas tándem (UNIDAD)- no inlcuye cambio de piezas</t>
  </si>
  <si>
    <t>SUMINISTRO Y APLICACIÓN DE PINTURA EPOXICA M2</t>
  </si>
  <si>
    <t xml:space="preserve">PINTURA DE BARANDA DE RAMPA  ml </t>
  </si>
  <si>
    <t>SUMINISTRO E INSTALACION DE PARED EN PIEDRA MOSAICO MULTICOLOR M2</t>
  </si>
  <si>
    <t xml:space="preserve">ESTRUCTURA EN PERFILERIA METALICA, CONRUEDAS NARANJA ECONOMICAS Y SOPORTE PARA MACETAS UND </t>
  </si>
  <si>
    <t>MANTENIEMIENTO DE JARDINERIA TIPO LENGUA SUEGRA UND</t>
  </si>
  <si>
    <t>MANTENIEMIENTO DE JARDINERIA TIPO TALLO DE LA FELICIDAD UND</t>
  </si>
  <si>
    <t>SUMINITRO E INSTALACION DE JARDINERIA(Incluye maceta, lengua suegra,abono, piedra) UND</t>
  </si>
  <si>
    <t>SUMINITRO E INSTALACION DE JARDINERIA(Incluye maceta, tallo de la felicidad ,abono, piedra) UND</t>
  </si>
  <si>
    <t>Suministro e Intalacion de Sanitario alongado de acuerdo a la NORMA TECNICA COLOMBIANA -NTC 6048- incluye desmonte de sanitario actual (UNIDAD)</t>
  </si>
  <si>
    <t xml:space="preserve">Desmonte de accesorios de baños(Dispensador de jabones, papel) (UNIDAD)
</t>
  </si>
  <si>
    <t xml:space="preserve">Reinstalacion de accesorios de baños(Dispensador de jabones, papel), se reinstalan de acuerdo con la NORMA TECNICA COLOMBIANA - NTC 6047 (UNIDAD)
 </t>
  </si>
  <si>
    <t>SUMINISTRO E INSTALACION DE BARRAS ABATIBLES UND</t>
  </si>
  <si>
    <t xml:space="preserve">SUMINISTRO E INSTALACION DE BARRAS FIJAS UND </t>
  </si>
  <si>
    <t>CONSTRUCCION DE RAMPA PARA DISCAPACITADOS DEMOLICION, EXCAVACION ( ML )</t>
  </si>
  <si>
    <t>SUMINISTRO E INSTALACION DE BARANDA DE RAMPA DE DISCAPACITADOS ADICIONAL (ML)</t>
  </si>
  <si>
    <t>MANTENIMEINTO DE EXTRACTORES DE BAÑOS UND</t>
  </si>
  <si>
    <t>LIMPIEZA, CORTE Y RECOGIDA DE MALEZA GL</t>
  </si>
  <si>
    <t>SUMINISTRO E INSTALACION DE SISTEMA DE ALARMAS DE EMERGENCIA  SENCILLAS UND</t>
  </si>
  <si>
    <t>COLUMNA FALSAS (UND) &lt;=3M</t>
  </si>
  <si>
    <t>DEMOLICION Y REMODELACION DE BAÑOS (INCLUYE PISO, CERAMICA, MUROS, DESMOTE DE PUERTA E INSTALACION)</t>
  </si>
  <si>
    <t xml:space="preserve">PINTURA EN FACHADA CON ANDAMIOS </t>
  </si>
  <si>
    <t>LIMPIEZA DE VENTANAS FACHADAS CON ANDAMIOS ALTURA ENTRE 2 Y 10 METROS</t>
  </si>
  <si>
    <t xml:space="preserve">CAMBIO DE LAMINAS DE CIELO RASO FIBRA MINERAL, TIPO HUNTER DOUGLAS, INCLUYE PERFORACIONES DONDE REQUIERA PARA LAMPARAS  Y AMARRE Y DESAMARRE DE TENSIONAMIENTOS PARA EL CAMBIO </t>
  </si>
  <si>
    <t>VALOR UNITARIO</t>
  </si>
  <si>
    <t>COSTOS ADMINISTRATIVOS</t>
  </si>
  <si>
    <t xml:space="preserve">REGIONAL </t>
  </si>
  <si>
    <t>MUNICIPIO</t>
  </si>
  <si>
    <t>CANTIDAD</t>
  </si>
  <si>
    <t>VALOR TOTAL</t>
  </si>
  <si>
    <t>COSTO DIRECTO</t>
  </si>
  <si>
    <t>A%</t>
  </si>
  <si>
    <t>U%</t>
  </si>
  <si>
    <t>I%</t>
  </si>
  <si>
    <t>IVA/U</t>
  </si>
  <si>
    <t>TOTAL FINAL CON AIU + IVA/U</t>
  </si>
  <si>
    <t>ATLANTICO</t>
  </si>
  <si>
    <t xml:space="preserve">BARRANQUILLA </t>
  </si>
  <si>
    <t>MALAMBO</t>
  </si>
  <si>
    <t>SABANAGRANDE</t>
  </si>
  <si>
    <t>SABANALARGA</t>
  </si>
  <si>
    <t xml:space="preserve">MARIA LA BAJA </t>
  </si>
  <si>
    <t>RONDA REAL  1er. PISO</t>
  </si>
  <si>
    <t>RONDA REAL  2do. PISO</t>
  </si>
  <si>
    <t>RONDA REAL  7mo. PISO</t>
  </si>
  <si>
    <t>BOLÍVAR CENTRO</t>
  </si>
  <si>
    <t xml:space="preserve">ARROYOHONDO </t>
  </si>
  <si>
    <t>CÓRDOBA TETON</t>
  </si>
  <si>
    <t>EL CARMEN DE BOLÍVAR</t>
  </si>
  <si>
    <t xml:space="preserve">SAN JACINTO </t>
  </si>
  <si>
    <t>BOLÍVAR SUR</t>
  </si>
  <si>
    <t>ACHÍ</t>
  </si>
  <si>
    <t>MAGANGUÉ</t>
  </si>
  <si>
    <t xml:space="preserve">RIO VIEJO </t>
  </si>
  <si>
    <t>SAN JACINTO DEL CAUCA</t>
  </si>
  <si>
    <t>SIMITÍ</t>
  </si>
  <si>
    <t xml:space="preserve">TALAIGUA NUEVO  </t>
  </si>
  <si>
    <t>ATLÁNTICO</t>
  </si>
  <si>
    <t xml:space="preserve">BARANOA </t>
  </si>
  <si>
    <t xml:space="preserve">CAMPO DE LA CRUZ </t>
  </si>
  <si>
    <t xml:space="preserve">CANDELARIA </t>
  </si>
  <si>
    <t xml:space="preserve">GALAPA </t>
  </si>
  <si>
    <t xml:space="preserve">JUAN DE ACOSTA </t>
  </si>
  <si>
    <t xml:space="preserve">REPELÓN </t>
  </si>
  <si>
    <t>SUAN</t>
  </si>
  <si>
    <t>SOLEDAD</t>
  </si>
  <si>
    <t>POLO NUEVO</t>
  </si>
  <si>
    <t>BOLÍVAR NORTE</t>
  </si>
  <si>
    <t xml:space="preserve">ARJONA </t>
  </si>
  <si>
    <t>CANAPOTE</t>
  </si>
  <si>
    <t xml:space="preserve">MAHATES </t>
  </si>
  <si>
    <t xml:space="preserve">SAN CRISTOBAL </t>
  </si>
  <si>
    <t>SAN ESTANISLAO</t>
  </si>
  <si>
    <t>SAN FERNANDO</t>
  </si>
  <si>
    <t>SANTA ROSA DE LIMA</t>
  </si>
  <si>
    <t>SOPLAVIENTO</t>
  </si>
  <si>
    <t>TURBACO</t>
  </si>
  <si>
    <t xml:space="preserve">TURBANA </t>
  </si>
  <si>
    <t xml:space="preserve">VILLANUEVA </t>
  </si>
  <si>
    <t xml:space="preserve">CALAMAR </t>
  </si>
  <si>
    <t>EL GUAMO</t>
  </si>
  <si>
    <t>SAN JUAN NEPOMUCENO</t>
  </si>
  <si>
    <t xml:space="preserve">ZAMBRANO </t>
  </si>
  <si>
    <t>ALTOS DEL ROSARIO</t>
  </si>
  <si>
    <t xml:space="preserve">BARRANCO DE LOBA </t>
  </si>
  <si>
    <t xml:space="preserve">CICUCO  </t>
  </si>
  <si>
    <t xml:space="preserve">EL PEÑÓN  </t>
  </si>
  <si>
    <t>HATILLO DE LOBA</t>
  </si>
  <si>
    <t xml:space="preserve">MARGARITA </t>
  </si>
  <si>
    <t xml:space="preserve">MOMPOX </t>
  </si>
  <si>
    <t xml:space="preserve">MONTECRISTO  </t>
  </si>
  <si>
    <t>NOROSÍ</t>
  </si>
  <si>
    <t xml:space="preserve">PINILLOS  </t>
  </si>
  <si>
    <t>REGIDOR</t>
  </si>
  <si>
    <t xml:space="preserve">TIQUISIO  </t>
  </si>
  <si>
    <t>CÓRDOBA</t>
  </si>
  <si>
    <t>AYAPEL</t>
  </si>
  <si>
    <t>BUENAVISTA</t>
  </si>
  <si>
    <t xml:space="preserve">CANALETE </t>
  </si>
  <si>
    <t>CERETÉ</t>
  </si>
  <si>
    <t>CHIMÁ</t>
  </si>
  <si>
    <t>CHINÚ</t>
  </si>
  <si>
    <t>CIÉNAGA DE ORO</t>
  </si>
  <si>
    <t xml:space="preserve">COTORRA </t>
  </si>
  <si>
    <t>LA APARTADA</t>
  </si>
  <si>
    <t xml:space="preserve">LORICA </t>
  </si>
  <si>
    <t>MOMIL</t>
  </si>
  <si>
    <t>MONTELIBANO</t>
  </si>
  <si>
    <t>MONTERÍA</t>
  </si>
  <si>
    <t>MOÑITOS</t>
  </si>
  <si>
    <t>PLANETA RICA</t>
  </si>
  <si>
    <t xml:space="preserve">PUEBLO NUEVO  </t>
  </si>
  <si>
    <t>PUERTO ESCONDIDO</t>
  </si>
  <si>
    <t>PUERTO LIBERTADOR</t>
  </si>
  <si>
    <t xml:space="preserve">PURÍSIMA </t>
  </si>
  <si>
    <t>SAHAGÚN</t>
  </si>
  <si>
    <t>SAN ANDRES DE SOTAVENTO</t>
  </si>
  <si>
    <t xml:space="preserve">SAN ANTERO </t>
  </si>
  <si>
    <t>SAN BERNARDO DEL VIENTO</t>
  </si>
  <si>
    <t>SAN CARLOS</t>
  </si>
  <si>
    <t>SAN JOSÉ DE URÉ</t>
  </si>
  <si>
    <t>SAN PELAYO</t>
  </si>
  <si>
    <t>TIERRALTA</t>
  </si>
  <si>
    <t>TUCHÍN</t>
  </si>
  <si>
    <t>VALENCIA</t>
  </si>
  <si>
    <t xml:space="preserve">MAGDALENA </t>
  </si>
  <si>
    <t xml:space="preserve">CIÉNAGA </t>
  </si>
  <si>
    <t xml:space="preserve">EL BANCO </t>
  </si>
  <si>
    <t>GUAMAL</t>
  </si>
  <si>
    <t xml:space="preserve">NUEVA GRANADA </t>
  </si>
  <si>
    <t xml:space="preserve">PLATO </t>
  </si>
  <si>
    <t xml:space="preserve">SALAMINA </t>
  </si>
  <si>
    <t xml:space="preserve">SAN SEBASTIÁN </t>
  </si>
  <si>
    <t xml:space="preserve">SANTA ANA </t>
  </si>
  <si>
    <t>SANTA MARTA</t>
  </si>
  <si>
    <t>PIVIJAY</t>
  </si>
  <si>
    <t>TENERIFE</t>
  </si>
  <si>
    <t>VALLEDUPAR</t>
  </si>
  <si>
    <t>SUCRE</t>
  </si>
  <si>
    <t>CHALÁN</t>
  </si>
  <si>
    <t xml:space="preserve">COLOSÓ </t>
  </si>
  <si>
    <t xml:space="preserve">COROZAL </t>
  </si>
  <si>
    <t xml:space="preserve">GALERAS  </t>
  </si>
  <si>
    <t xml:space="preserve">LA UNIÓN  </t>
  </si>
  <si>
    <t xml:space="preserve">LOS PALMITOS </t>
  </si>
  <si>
    <t>MAJAGUAL</t>
  </si>
  <si>
    <t>MORROA</t>
  </si>
  <si>
    <t xml:space="preserve">OVEJAS </t>
  </si>
  <si>
    <t xml:space="preserve">SAMPUÉS </t>
  </si>
  <si>
    <t xml:space="preserve">SAN JUAN DE BETULIA </t>
  </si>
  <si>
    <t>SAN LUIS DE SINCÉ</t>
  </si>
  <si>
    <t xml:space="preserve">SAN MARCOS </t>
  </si>
  <si>
    <t xml:space="preserve">SAN ONOFRE </t>
  </si>
  <si>
    <t xml:space="preserve">SAN PEDRO  </t>
  </si>
  <si>
    <t xml:space="preserve">SINCELEJO  </t>
  </si>
  <si>
    <t>TOLÚ</t>
  </si>
  <si>
    <t xml:space="preserve">TOLUVIEJO </t>
  </si>
  <si>
    <t>CENTRAL</t>
  </si>
  <si>
    <t>EL AMPARO</t>
  </si>
  <si>
    <t>CONCEPCIÓN</t>
  </si>
  <si>
    <t>BOLIVAR NORTE</t>
  </si>
  <si>
    <t>MAGDALENA</t>
  </si>
  <si>
    <t>VALOR (IVA Y COSTOS ADMINISTRATIVOS INCLUIDO)</t>
  </si>
  <si>
    <t>ADECUACIONES (BOLSA FIJA)</t>
  </si>
  <si>
    <t>MANTENIMIENTO CORRECTIVO (BOLSA FIJA)</t>
  </si>
  <si>
    <t>MANTENIMIENTO PREVENTIVO</t>
  </si>
  <si>
    <t xml:space="preserve">TOTAL CONTRATO </t>
  </si>
  <si>
    <t>El proponente deberá tomar en cuenta estas especificaciones con el fin de asegurar la validez y la correcta ejecución del contrato, así como para evitar posibles desajustes o disputas durante el proceso.</t>
  </si>
  <si>
    <r>
      <rPr>
        <b/>
        <sz val="10"/>
        <color theme="3"/>
        <rFont val="Arial"/>
        <family val="2"/>
      </rPr>
      <t xml:space="preserve">ESPECIFICACIONES PARA LA PRESENTACIÓN DE LA OFERTA ECONÓMICA: </t>
    </r>
    <r>
      <rPr>
        <sz val="10"/>
        <rFont val="Arial"/>
        <family val="2"/>
      </rPr>
      <t>El proponente deberá tener en cuenta las siguientes especificaciones a la hora de presentar su oferta económica para el contrato de obra civil 2025-2027. Es fundamental que la propuesta cumpla con los aspectos detallados a continuación, ya que serán elementos clave en el proceso de evaluación y adjudicación. Cualquier omisión o no cumplimiento de estas condiciones podría dar lugar a la descalificación de la oferta. Asegúrese de revisar cuidadosamente cada una de las especificaciones y considerar su impacto en la oferta presentada.</t>
    </r>
  </si>
  <si>
    <r>
      <rPr>
        <b/>
        <sz val="10"/>
        <rFont val="Arial"/>
        <family val="2"/>
      </rPr>
      <t>3. Valor Unitario para Adecuaciones y Mantenimientos correctivos:</t>
    </r>
    <r>
      <rPr>
        <sz val="10"/>
        <rFont val="Arial"/>
        <family val="2"/>
      </rPr>
      <t xml:space="preserve"> Los valores unitarios propuestos por el proponente deberán coincidir con los mismos que se utilicen para las adecuaciones y mantenimientos correctivos. Esto implica que los valores unitarios incluidos en la oferta inicial deberán reflejar con exactitud los costos que el contratista estima para las actividades que puedan surgir durante la vigencia del contrato. La coherencia entre los valores unitarios presentados inicialmente y los utilizados en las estimaciones por obra posteriores es fundamental para garantizar la transparencia y la equidad en la ejecución del contrato. En ese sentido, se indica que para calcular el valor total por cada mantenimiento (correctivo y preventivo) y adeacución, el contratista deberá cumplir a cabalidad con los valores unitarios que sean consignados en la presente oferta económica. </t>
    </r>
  </si>
  <si>
    <r>
      <rPr>
        <b/>
        <sz val="10"/>
        <rFont val="Arial"/>
        <family val="2"/>
      </rPr>
      <t>4.</t>
    </r>
    <r>
      <rPr>
        <sz val="10"/>
        <rFont val="Arial"/>
        <family val="2"/>
      </rPr>
      <t xml:space="preserve"> </t>
    </r>
    <r>
      <rPr>
        <b/>
        <sz val="10"/>
        <rFont val="Arial"/>
        <family val="2"/>
      </rPr>
      <t>Especificaciones Técnicas de Materiales:</t>
    </r>
    <r>
      <rPr>
        <sz val="10"/>
        <rFont val="Arial"/>
        <family val="2"/>
      </rPr>
      <t xml:space="preserve"> El proponente debe tener en cuenta las especificaciones técnicas de los materiales que se utilizarán en los mantenimientos y adecuaciones de acuerdo con los Anexos No. 4 al 14 del presente documento. Estos anexos contienen la información detallada sobre las características técnicas que deben cumplir los materiales, equipos y demás elementos involucrados en la ejecución de las obras. El proponente deberá asegurar que su oferta económica esté basada en estos lineamientos técnicos, lo que garantizará la calidad y la adecuación de los trabajos a los estándares exigidos por la entidad contratante.</t>
    </r>
  </si>
  <si>
    <r>
      <rPr>
        <b/>
        <sz val="10"/>
        <rFont val="Arial"/>
        <family val="2"/>
      </rPr>
      <t xml:space="preserve">6. Estimación de Cantidades: </t>
    </r>
    <r>
      <rPr>
        <sz val="10"/>
        <rFont val="Arial"/>
        <family val="2"/>
      </rPr>
      <t xml:space="preserve">Las cantidades indicadas en este Anexo —incluidas, sin limitarse a, metros cuadrados (m²), unidades (und), gramos por litro (g/L) y demás unidades de medida— tienen carácter estrictamente estimativo para la vigencia contractual; por lo tanto, la Entidad no se obliga a su ejecución total. Las cantidades específicas para cada intervención se definirán con base en la solicitud o necesidad presentada por la Entidad y en la visita técnica de reconocimiento realizada por el contratista, atendiendo las condiciones reales del sitio y las especificaciones técnicas aplicables. La eventual variación frente a las estimaciones no configura, por sí misma, obligación de ampliar el objeto ni de reconocer sumas adicionales distintas de lo previsto en el contrato. </t>
    </r>
  </si>
  <si>
    <r>
      <rPr>
        <b/>
        <sz val="10"/>
        <rFont val="Arial"/>
        <family val="2"/>
      </rPr>
      <t>1. Incorporación de Visitas Técnicas y Creación de Planos o Renders:</t>
    </r>
    <r>
      <rPr>
        <sz val="10"/>
        <rFont val="Arial"/>
        <family val="2"/>
      </rPr>
      <t xml:space="preserve"> El proponente deberá incluir en su oferta económica todos los costos asociados a las visitas técnicas y, en caso de ser necesario, la creación de planos o renders. Estas actividades son parte fundamental del proceso de evaluación y diseño del proyecto. Es importante señalar que estos costos no generarán cargos adicionales para la entidad contratante en ningún momento. El proponente deberá garantizar que los valores ofertados ya incluyan estas actividades dentro del precio total, sin que esto implique ninguna variación en el costo final del contrato durante su ejecución.</t>
    </r>
  </si>
  <si>
    <r>
      <rPr>
        <b/>
        <sz val="10"/>
        <rFont val="Arial"/>
        <family val="2"/>
      </rPr>
      <t>5.</t>
    </r>
    <r>
      <rPr>
        <sz val="10"/>
        <rFont val="Arial"/>
        <family val="2"/>
      </rPr>
      <t xml:space="preserve"> </t>
    </r>
    <r>
      <rPr>
        <b/>
        <sz val="10"/>
        <rFont val="Arial"/>
        <family val="2"/>
      </rPr>
      <t>Valores Estipulados Fijos durante la Ejecución Contractual:</t>
    </r>
    <r>
      <rPr>
        <sz val="10"/>
        <rFont val="Arial"/>
        <family val="2"/>
      </rPr>
      <t xml:space="preserve"> Los valores estipulados en la oferta económica presentada serán fijos durante todo el término de ejecución contractual. No se realizarán reajustes por valores unitarios ni por otros conceptos durante la vigencia del contrato. Este aspecto es clave para la estabilidad financiera del contrato y la previsibilidad de los costos asociados a la ejecución de las obras. El proponente debe considerar este factor al estructurar su oferta, garantizando que los valores propuestos sean suficientes para cubrir los costos durante toda la duración del contrato, sin la posibilidad de ajustes posteriores. El proponente deberá tener en cuenta que al ofertar un valor unitario por ítem para un municipio, deberá consignar el mismo valor unitario para el mismo municipio en todos los años (2025, 2026 y 2027) cuando un municipio se repita en diferentes anualidades. </t>
    </r>
  </si>
  <si>
    <r>
      <t xml:space="preserve">8. Cronograma de actividades: </t>
    </r>
    <r>
      <rPr>
        <sz val="10"/>
        <rFont val="Arial"/>
        <family val="2"/>
      </rPr>
      <t xml:space="preserve">El cronograma para la ejecución de los mantenimientos (preventivos y correctivos) y adecuaciones será construido de común acuerdo entre el contratante y el proponente seleccionado (contratista) dentro de los siete (7) días hábiles siguientes contados a partir de la fecha de suscripción del acta de inicio del contarto. </t>
    </r>
  </si>
  <si>
    <r>
      <rPr>
        <b/>
        <sz val="10"/>
        <rFont val="Arial"/>
        <family val="2"/>
      </rPr>
      <t>9. Valor total de la propuesta:</t>
    </r>
    <r>
      <rPr>
        <sz val="10"/>
        <rFont val="Arial"/>
        <family val="2"/>
      </rPr>
      <t xml:space="preserve"> El valor total de la propuesta se determinará por la suma de: (i) los valores correspondientes a los mantenimientos preventivos de las vigencias 2025, 2026 y 2027, diligenciados conforme a la oferta del proponente, y (ii) los montos establecidos en las bolsas presupuestales destinadas a mantenimientos correctivos y adecuaciones. El resultado del cálculo se visualizará automaticamente en la hoja "TOTAL CONTRATO" una vez el proponente complete las hojas de mantenimientos preventivos. </t>
    </r>
  </si>
  <si>
    <r>
      <t xml:space="preserve">7. Ejecución de mantenimientos preventivos: </t>
    </r>
    <r>
      <rPr>
        <sz val="10"/>
        <rFont val="Arial"/>
        <family val="2"/>
      </rPr>
      <t>El proponente debe tener en cuenta que los mantenimientos preventivos estimados para los municipios señalados en el presente documento hojas "mantenimientos preventivos", no serán ejecutados en su totalidad en una misma anualidad, así mismo, puede que se requiera mantenimiento preventivo para un mismo municipio en más de una ocasión durante el término de ejecución contractual (17 meses). Adicionalmente, la unidad de medida en cada Ítem estimada para un municipio puede haberse estimado teniendo en cuenta más de una oficina del contratante ubicada en dicho municipio, por lo que, de ser así los mantenimientos preventivos deberán ser ejecutados por el contratista en las oficinas señaladas por el contratante.</t>
    </r>
  </si>
  <si>
    <r>
      <rPr>
        <b/>
        <sz val="10"/>
        <rFont val="Arial"/>
        <family val="2"/>
      </rPr>
      <t xml:space="preserve">10. Aclaración: </t>
    </r>
    <r>
      <rPr>
        <sz val="10"/>
        <rFont val="Arial"/>
        <family val="2"/>
      </rPr>
      <t xml:space="preserve">Para efectos de este documento, la regional "CENTRAL" corresponde a las oficinas de la Entidad ubicadas en Cartagena de Indias, actualmente en los barrios Concepción y El Amparo. De igual manera, la referencia "Ronda Real - 1°,2° y 7° piso" en la columna de municipios, identifica las sedes de la Entidad localizadas en el Edificio Ronda Real, barrio Santa Lucía, en Cartagena de Indias. </t>
    </r>
  </si>
  <si>
    <r>
      <rPr>
        <b/>
        <sz val="10"/>
        <rFont val="Arial"/>
        <family val="2"/>
      </rPr>
      <t>2.</t>
    </r>
    <r>
      <rPr>
        <sz val="10"/>
        <rFont val="Arial"/>
        <family val="2"/>
      </rPr>
      <t xml:space="preserve"> </t>
    </r>
    <r>
      <rPr>
        <b/>
        <sz val="10"/>
        <rFont val="Arial"/>
        <family val="2"/>
      </rPr>
      <t>Adecuación de Oficinas:</t>
    </r>
    <r>
      <rPr>
        <sz val="10"/>
        <rFont val="Arial"/>
        <family val="2"/>
      </rPr>
      <t xml:space="preserve"> En cuanto a las adecuaciones de oficinas, se estima que se realizarán aproximadamente cinco nuevas adecuaciones de oficinas en las regionales. No obstante, el proponente debe tener en cuenta que esta cifra es una estimación preliminar y podría verse modificada por el contratante durante la ejecución del contrato, dependiendo de las necesidades y demandas del proyecto en curso. En este sentido, se deja claro que el alcance exacto de las adecuaciones podrá ser ajustado, y el proponente deberá estar preparado para adaptar su oferta a posibles modificaciones en los requerimientos.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</si>
</sst>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1">
    <numFmt numFmtId="43" formatCode="_-* #,##0.00_-;\-* #,##0.00_-;_-* &quot;-&quot;??_-;_-@_-"/>
    <numFmt numFmtId="164" formatCode="_-&quot;$&quot;* #,##0_-;\-&quot;$&quot;* #,##0_-;_-&quot;$&quot;* &quot;-&quot;_-;_-@_-"/>
    <numFmt numFmtId="165" formatCode="_-&quot;$&quot;* #,##0.00_-;\-&quot;$&quot;* #,##0.00_-;_-&quot;$&quot;* &quot;-&quot;??_-;_-@_-"/>
    <numFmt numFmtId="166" formatCode="_-&quot;$&quot;\ * #,##0_-;\-&quot;$&quot;\ * #,##0_-;_-&quot;$&quot;\ * &quot;-&quot;_-;_-@_-"/>
    <numFmt numFmtId="167" formatCode="_(* #,##0_);_(* \(#,##0\);_(* &quot;-&quot;_);_(@_)"/>
    <numFmt numFmtId="168" formatCode="_(&quot;$&quot;\ * #,##0.00_);_(&quot;$&quot;\ * \(#,##0.00\);_(&quot;$&quot;\ * &quot;-&quot;??_);_(@_)"/>
    <numFmt numFmtId="169" formatCode="_(* #,##0.00_);_(* \(#,##0.00\);_(* &quot;-&quot;??_);_(@_)"/>
    <numFmt numFmtId="170" formatCode="_-* #,##0.00\ &quot;Pts&quot;_-;\-* #,##0.00\ &quot;Pts&quot;_-;_-* &quot;-&quot;??\ &quot;Pts&quot;_-;_-@_-"/>
    <numFmt numFmtId="171" formatCode="_-* #,##0.00\ _P_t_s_-;\-* #,##0.00\ _P_t_s_-;_-* &quot;-&quot;??\ _P_t_s_-;_-@_-"/>
    <numFmt numFmtId="172" formatCode="_-* #,##0.00\ _$_-;\-* #,##0.00\ _$_-;_-* &quot;-&quot;??\ _$_-;_-@_-"/>
    <numFmt numFmtId="173" formatCode="_ &quot;$&quot;\ * #,##0.00_ ;_ &quot;$&quot;\ * \-#,##0.00_ ;_ &quot;$&quot;\ * &quot;-&quot;??_ ;_ @_ "/>
    <numFmt numFmtId="174" formatCode="_-* #,##0.00\ &quot;€&quot;_-;\-* #,##0.00\ &quot;€&quot;_-;_-* &quot;-&quot;??\ &quot;€&quot;_-;_-@_-"/>
    <numFmt numFmtId="175" formatCode="_(&quot;$&quot;* #,##0_);_(&quot;$&quot;* \(#,##0\);_(&quot;$&quot;* &quot;-&quot;_);_(@_)"/>
    <numFmt numFmtId="176" formatCode="\$#,##0\ ;\(\$#,##0\)"/>
    <numFmt numFmtId="177" formatCode="_ [$€-2]\ * #,##0.00_ ;_ [$€-2]\ * \-#,##0.00_ ;_ [$€-2]\ * &quot;-&quot;??_ "/>
    <numFmt numFmtId="178" formatCode="_-* #,##0.00\ _€_-;\-* #,##0.00\ _€_-;_-* &quot;-&quot;??\ _€_-;_-@_-"/>
    <numFmt numFmtId="179" formatCode="_ * #,##0_ ;_ * \-#,##0_ ;_ * &quot;-&quot;??_ ;_ @_ "/>
    <numFmt numFmtId="180" formatCode="_ * #,##0.00_ ;_ * \-#,##0.00_ ;_ * &quot;-&quot;??_ ;_ @_ "/>
    <numFmt numFmtId="181" formatCode="&quot;$&quot;\ #,##0;&quot;$&quot;\ \-#,##0"/>
    <numFmt numFmtId="182" formatCode="_-* #,##0.00\ [$€]_-;\-* #,##0.00\ [$€]_-;_-* &quot;-&quot;??\ [$€]_-;_-@_-"/>
    <numFmt numFmtId="183" formatCode="#.00"/>
    <numFmt numFmtId="184" formatCode="#,##0.0000"/>
    <numFmt numFmtId="185" formatCode="_ * #,##0_ ;_ * \-#,##0_ ;_ * &quot;-&quot;_ ;_ @_ "/>
    <numFmt numFmtId="186" formatCode="&quot;$&quot;#.00"/>
    <numFmt numFmtId="187" formatCode="#.##000"/>
    <numFmt numFmtId="188" formatCode="\$#,#00"/>
    <numFmt numFmtId="189" formatCode="m\o\n\th\ d\,\ \y\y\y\y"/>
    <numFmt numFmtId="190" formatCode="#,#00"/>
    <numFmt numFmtId="191" formatCode="#,"/>
    <numFmt numFmtId="192" formatCode="_-[$€]\ * #,##0.00_-;\-[$€]\ * #,##0.00_-;_-[$€]\ * &quot;-&quot;??_-;_-@_-"/>
    <numFmt numFmtId="193" formatCode="_-* #,##0\ &quot;€&quot;_-;\-* #,##0\ &quot;€&quot;_-;_-* &quot;-&quot;\ &quot;€&quot;_-;_-@_-"/>
    <numFmt numFmtId="194" formatCode="%#,#00"/>
    <numFmt numFmtId="195" formatCode="_(&quot;C$&quot;* #,##0.00_);_(&quot;C$&quot;* \(#,##0.00\);_(&quot;C$&quot;* &quot;-&quot;??_);_(@_)"/>
    <numFmt numFmtId="196" formatCode="_(&quot;C$&quot;* #,##0_);_(&quot;C$&quot;* \(#,##0\);_(&quot;C$&quot;* &quot;-&quot;_);_(@_)"/>
    <numFmt numFmtId="197" formatCode="&quot;$&quot;\ #,##0;[Red]&quot;$&quot;\ \-#,##0"/>
    <numFmt numFmtId="198" formatCode="[$$-240A]\ #,##0"/>
    <numFmt numFmtId="199" formatCode="_-[$$-240A]\ * #,##0.00_-;\-[$$-240A]\ * #,##0.00_-;_-[$$-240A]\ * &quot;-&quot;??_-;_-@_-"/>
    <numFmt numFmtId="200" formatCode="_-&quot;$&quot;\ * #,##0_-;\-&quot;$&quot;\ * #,##0_-;_-&quot;$&quot;\ * &quot;-&quot;??_-;_-@_-"/>
    <numFmt numFmtId="201" formatCode="0.0%"/>
    <numFmt numFmtId="202" formatCode="_-[$$-240A]\ * #,##0.000_-;\-[$$-240A]\ * #,##0.000_-;_-[$$-240A]\ * &quot;-&quot;??_-;_-@_-"/>
    <numFmt numFmtId="203" formatCode="_-[$$-240A]\ * #,##0_-;\-[$$-240A]\ * #,##0_-;_-[$$-240A]\ * &quot;-&quot;??_-;_-@_-"/>
  </numFmts>
  <fonts count="47">
    <font>
      <sz val="10"/>
      <name val="Arial"/>
      <family val="2"/>
    </font>
    <font>
      <sz val="12"/>
      <color theme="1"/>
      <name val="Calibri"/>
      <family val="2"/>
      <scheme val="minor"/>
    </font>
    <font>
      <sz val="10"/>
      <color indexed="8"/>
      <name val="Arial"/>
      <family val="2"/>
    </font>
    <font>
      <sz val="12"/>
      <name val="Times New Roman"/>
      <family val="1"/>
    </font>
    <font>
      <b/>
      <sz val="10"/>
      <color indexed="9"/>
      <name val="Arial"/>
      <family val="2"/>
    </font>
    <font>
      <sz val="10"/>
      <color indexed="9"/>
      <name val="Arial"/>
      <family val="2"/>
    </font>
    <font>
      <sz val="12"/>
      <name val="Arial"/>
      <family val="2"/>
    </font>
    <font>
      <sz val="11"/>
      <color indexed="8"/>
      <name val="Calibri"/>
      <family val="2"/>
    </font>
    <font>
      <u/>
      <sz val="10"/>
      <color indexed="12"/>
      <name val="Arial"/>
      <family val="2"/>
    </font>
    <font>
      <sz val="10"/>
      <color indexed="8"/>
      <name val="MS Sans Serif"/>
      <family val="2"/>
    </font>
    <font>
      <b/>
      <sz val="12"/>
      <name val="Arial"/>
      <family val="2"/>
    </font>
    <font>
      <b/>
      <sz val="9"/>
      <color indexed="8"/>
      <name val="Arial"/>
      <family val="2"/>
    </font>
    <font>
      <sz val="10"/>
      <color indexed="20"/>
      <name val="Arial"/>
      <family val="2"/>
    </font>
    <font>
      <b/>
      <sz val="10"/>
      <color indexed="10"/>
      <name val="Arial"/>
      <family val="2"/>
    </font>
    <font>
      <sz val="10"/>
      <color indexed="24"/>
      <name val="Arial"/>
      <family val="2"/>
    </font>
    <font>
      <sz val="12"/>
      <color indexed="24"/>
      <name val="Arial"/>
      <family val="2"/>
    </font>
    <font>
      <b/>
      <sz val="18"/>
      <name val="Arial"/>
      <family val="2"/>
    </font>
    <font>
      <sz val="10"/>
      <name val="Helv"/>
      <family val="2"/>
      <charset val="204"/>
    </font>
    <font>
      <i/>
      <sz val="10"/>
      <color indexed="23"/>
      <name val="Arial"/>
      <family val="2"/>
    </font>
    <font>
      <sz val="10"/>
      <color indexed="58"/>
      <name val="Arial"/>
      <family val="2"/>
    </font>
    <font>
      <sz val="18"/>
      <color indexed="24"/>
      <name val="Arial"/>
      <family val="2"/>
    </font>
    <font>
      <sz val="8"/>
      <color indexed="24"/>
      <name val="Arial"/>
      <family val="2"/>
    </font>
    <font>
      <b/>
      <sz val="11"/>
      <color indexed="57"/>
      <name val="Arial"/>
      <family val="2"/>
    </font>
    <font>
      <sz val="10"/>
      <color indexed="62"/>
      <name val="Arial"/>
      <family val="2"/>
    </font>
    <font>
      <sz val="10"/>
      <color indexed="10"/>
      <name val="Arial"/>
      <family val="2"/>
    </font>
    <font>
      <sz val="10"/>
      <name val="Futura Lt BT"/>
      <family val="2"/>
    </font>
    <font>
      <sz val="12"/>
      <name val="SWISS"/>
      <family val="2"/>
    </font>
    <font>
      <b/>
      <sz val="10"/>
      <color indexed="63"/>
      <name val="Arial"/>
      <family val="2"/>
    </font>
    <font>
      <b/>
      <sz val="18"/>
      <color indexed="57"/>
      <name val="Cambria"/>
      <family val="2"/>
    </font>
    <font>
      <b/>
      <sz val="16"/>
      <name val="Arial"/>
      <family val="2"/>
    </font>
    <font>
      <sz val="11"/>
      <color indexed="9"/>
      <name val="Calibri"/>
      <family val="2"/>
    </font>
    <font>
      <b/>
      <sz val="18"/>
      <color indexed="62"/>
      <name val="Cambria"/>
      <family val="2"/>
    </font>
    <font>
      <b/>
      <sz val="11"/>
      <color indexed="8"/>
      <name val="Calibri"/>
      <family val="2"/>
    </font>
    <font>
      <sz val="1"/>
      <color indexed="8"/>
      <name val="Courier"/>
      <family val="3"/>
    </font>
    <font>
      <b/>
      <sz val="1"/>
      <color indexed="8"/>
      <name val="Courier"/>
      <family val="3"/>
    </font>
    <font>
      <b/>
      <sz val="11"/>
      <name val="Arial"/>
      <family val="2"/>
    </font>
    <font>
      <b/>
      <sz val="10"/>
      <color indexed="24"/>
      <name val="Times New Roman"/>
      <family val="1"/>
    </font>
    <font>
      <b/>
      <sz val="14"/>
      <name val="Arial"/>
      <family val="2"/>
    </font>
    <font>
      <sz val="11"/>
      <color theme="1"/>
      <name val="Calibri"/>
      <family val="2"/>
      <scheme val="minor"/>
    </font>
    <font>
      <u/>
      <sz val="10"/>
      <color theme="10"/>
      <name val="MS Sans Serif"/>
      <family val="2"/>
    </font>
    <font>
      <sz val="11"/>
      <color theme="1"/>
      <name val="Arial"/>
      <family val="2"/>
    </font>
    <font>
      <sz val="11"/>
      <name val="Arial"/>
      <family val="2"/>
    </font>
    <font>
      <sz val="10"/>
      <color rgb="FF000000"/>
      <name val="Times New Roman"/>
      <family val="1"/>
    </font>
    <font>
      <b/>
      <sz val="11"/>
      <color theme="1"/>
      <name val="Arial Narrow"/>
      <family val="2"/>
    </font>
    <font>
      <sz val="10"/>
      <name val="Arial"/>
      <family val="2"/>
    </font>
    <font>
      <b/>
      <sz val="10"/>
      <name val="Arial"/>
      <family val="2"/>
    </font>
    <font>
      <b/>
      <sz val="10"/>
      <color theme="3"/>
      <name val="Arial"/>
      <family val="2"/>
    </font>
  </fonts>
  <fills count="33">
    <fill>
      <patternFill patternType="none"/>
    </fill>
    <fill>
      <patternFill patternType="gray125"/>
    </fill>
    <fill>
      <patternFill patternType="solid">
        <fgColor indexed="44"/>
        <bgColor indexed="64"/>
      </patternFill>
    </fill>
    <fill>
      <patternFill patternType="solid">
        <fgColor indexed="29"/>
        <bgColor indexed="64"/>
      </patternFill>
    </fill>
    <fill>
      <patternFill patternType="solid">
        <fgColor indexed="26"/>
        <bgColor indexed="64"/>
      </patternFill>
    </fill>
    <fill>
      <patternFill patternType="solid">
        <fgColor indexed="47"/>
        <bgColor indexed="64"/>
      </patternFill>
    </fill>
    <fill>
      <patternFill patternType="solid">
        <fgColor indexed="27"/>
        <bgColor indexed="64"/>
      </patternFill>
    </fill>
    <fill>
      <patternFill patternType="solid">
        <fgColor indexed="22"/>
        <bgColor indexed="64"/>
      </patternFill>
    </fill>
    <fill>
      <patternFill patternType="solid">
        <fgColor indexed="51"/>
        <bgColor indexed="64"/>
      </patternFill>
    </fill>
    <fill>
      <patternFill patternType="solid">
        <fgColor indexed="49"/>
        <bgColor indexed="64"/>
      </patternFill>
    </fill>
    <fill>
      <patternFill patternType="solid">
        <fgColor indexed="52"/>
        <bgColor indexed="64"/>
      </patternFill>
    </fill>
    <fill>
      <patternFill patternType="solid">
        <fgColor indexed="54"/>
        <bgColor indexed="64"/>
      </patternFill>
    </fill>
    <fill>
      <patternFill patternType="solid">
        <fgColor indexed="10"/>
        <bgColor indexed="64"/>
      </patternFill>
    </fill>
    <fill>
      <patternFill patternType="gray0625"/>
    </fill>
    <fill>
      <patternFill patternType="solid">
        <fgColor indexed="45"/>
        <bgColor indexed="64"/>
      </patternFill>
    </fill>
    <fill>
      <patternFill patternType="solid">
        <fgColor indexed="9"/>
        <bgColor indexed="64"/>
      </patternFill>
    </fill>
    <fill>
      <patternFill patternType="solid">
        <fgColor indexed="55"/>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8"/>
        <bgColor indexed="64"/>
      </patternFill>
    </fill>
    <fill>
      <patternFill patternType="solid">
        <fgColor indexed="31"/>
        <bgColor indexed="64"/>
      </patternFill>
    </fill>
    <fill>
      <patternFill patternType="solid">
        <fgColor indexed="24"/>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26"/>
        <bgColor indexed="64"/>
      </patternFill>
    </fill>
    <fill>
      <patternFill patternType="solid">
        <fgColor indexed="47"/>
        <bgColor indexed="64"/>
      </patternFill>
    </fill>
    <fill>
      <patternFill patternType="solid">
        <fgColor theme="4" tint="0.59996337778862885"/>
        <bgColor indexed="64"/>
      </patternFill>
    </fill>
    <fill>
      <patternFill patternType="solid">
        <fgColor rgb="FFD8D8D8"/>
        <bgColor indexed="64"/>
      </patternFill>
    </fill>
    <fill>
      <patternFill patternType="solid">
        <fgColor rgb="FF92D050"/>
        <bgColor indexed="64"/>
      </patternFill>
    </fill>
    <fill>
      <patternFill patternType="solid">
        <fgColor theme="0"/>
        <bgColor indexed="64"/>
      </patternFill>
    </fill>
  </fills>
  <borders count="43">
    <border>
      <left/>
      <right/>
      <top/>
      <bottom/>
      <diagonal/>
    </border>
    <border>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auto="1"/>
      </left>
      <right/>
      <top style="thin">
        <color auto="1"/>
      </top>
      <bottom style="thin">
        <color auto="1"/>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double">
        <color auto="1"/>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thin">
        <color auto="1"/>
      </left>
      <right style="thin">
        <color auto="1"/>
      </right>
      <top style="thin">
        <color auto="1"/>
      </top>
      <bottom/>
      <diagonal/>
    </border>
    <border>
      <left/>
      <right style="thin">
        <color auto="1"/>
      </right>
      <top style="thin">
        <color auto="1"/>
      </top>
      <bottom/>
      <diagonal/>
    </border>
    <border>
      <left style="medium">
        <color auto="1"/>
      </left>
      <right style="medium">
        <color auto="1"/>
      </right>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style="thin">
        <color auto="1"/>
      </left>
      <right/>
      <top style="thin">
        <color auto="1"/>
      </top>
      <bottom/>
      <diagonal/>
    </border>
    <border>
      <left style="medium">
        <color rgb="FF000000"/>
      </left>
      <right style="medium">
        <color rgb="FF000000"/>
      </right>
      <top/>
      <bottom style="medium">
        <color rgb="FF00000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medium">
        <color indexed="64"/>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rgb="FF000000"/>
      </left>
      <right style="medium">
        <color rgb="FF000000"/>
      </right>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86">
    <xf numFmtId="0" fontId="0" fillId="0" borderId="0"/>
    <xf numFmtId="194" fontId="33" fillId="0" borderId="0">
      <protection locked="0"/>
    </xf>
    <xf numFmtId="188" fontId="33" fillId="0" borderId="0">
      <protection locked="0"/>
    </xf>
    <xf numFmtId="175" fontId="44" fillId="0" borderId="0" applyFont="0" applyFill="0" applyBorder="0" applyAlignment="0" applyProtection="0"/>
    <xf numFmtId="187" fontId="33" fillId="0" borderId="0">
      <protection locked="0"/>
    </xf>
    <xf numFmtId="167" fontId="44" fillId="0" borderId="0" applyFont="0" applyFill="0" applyBorder="0" applyAlignment="0" applyProtection="0"/>
    <xf numFmtId="180" fontId="44"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7" borderId="0" applyNumberFormat="0" applyBorder="0" applyAlignment="0" applyProtection="0"/>
    <xf numFmtId="0" fontId="2" fillId="6" borderId="0" applyNumberFormat="0" applyBorder="0" applyAlignment="0" applyProtection="0"/>
    <xf numFmtId="0" fontId="2" fillId="4" borderId="0" applyNumberFormat="0" applyBorder="0" applyAlignment="0" applyProtection="0"/>
    <xf numFmtId="0" fontId="5" fillId="6" borderId="0" applyNumberFormat="0" applyBorder="0" applyAlignment="0" applyProtection="0"/>
    <xf numFmtId="0" fontId="5" fillId="3" borderId="0" applyNumberFormat="0" applyBorder="0" applyAlignment="0" applyProtection="0"/>
    <xf numFmtId="0" fontId="5" fillId="8"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3"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35" fillId="13" borderId="1" applyNumberFormat="0" applyFont="0" applyBorder="0"/>
    <xf numFmtId="0" fontId="12" fillId="14" borderId="0" applyNumberFormat="0" applyBorder="0" applyAlignment="0" applyProtection="0"/>
    <xf numFmtId="0" fontId="13" fillId="15" borderId="2" applyNumberFormat="0" applyAlignment="0" applyProtection="0"/>
    <xf numFmtId="0" fontId="4" fillId="16" borderId="3" applyNumberFormat="0" applyAlignment="0" applyProtection="0"/>
    <xf numFmtId="167" fontId="44" fillId="0" borderId="0" applyFont="0" applyFill="0" applyBorder="0" applyAlignment="0" applyProtection="0"/>
    <xf numFmtId="169" fontId="38" fillId="0" borderId="0" applyFont="0" applyFill="0" applyBorder="0" applyAlignment="0" applyProtection="0"/>
    <xf numFmtId="169" fontId="38" fillId="0" borderId="0" applyFont="0" applyFill="0" applyBorder="0" applyAlignment="0" applyProtection="0"/>
    <xf numFmtId="169" fontId="7" fillId="0" borderId="0" applyFont="0" applyFill="0" applyBorder="0" applyAlignment="0" applyProtection="0"/>
    <xf numFmtId="3" fontId="14" fillId="0" borderId="0" applyFont="0" applyFill="0" applyBorder="0" applyAlignment="0" applyProtection="0"/>
    <xf numFmtId="3" fontId="14" fillId="0" borderId="0" applyFont="0" applyFill="0" applyBorder="0" applyAlignment="0" applyProtection="0"/>
    <xf numFmtId="3" fontId="14" fillId="0" borderId="0" applyFont="0" applyFill="0" applyBorder="0" applyAlignment="0" applyProtection="0"/>
    <xf numFmtId="3" fontId="3" fillId="0" borderId="0" applyFill="0" applyBorder="0" applyAlignment="0" applyProtection="0"/>
    <xf numFmtId="175" fontId="44" fillId="0" borderId="0" applyFont="0" applyFill="0" applyBorder="0" applyAlignment="0" applyProtection="0"/>
    <xf numFmtId="196" fontId="44" fillId="0" borderId="0" applyFont="0" applyFill="0" applyBorder="0" applyAlignment="0" applyProtection="0"/>
    <xf numFmtId="168" fontId="7" fillId="0" borderId="0" applyFont="0" applyFill="0" applyBorder="0" applyAlignment="0" applyProtection="0"/>
    <xf numFmtId="195" fontId="44" fillId="0" borderId="0" applyFont="0" applyFill="0" applyBorder="0" applyAlignment="0" applyProtection="0"/>
    <xf numFmtId="176" fontId="15" fillId="0" borderId="0" applyFont="0" applyFill="0" applyBorder="0" applyAlignment="0" applyProtection="0"/>
    <xf numFmtId="176" fontId="15" fillId="0" borderId="0" applyFont="0" applyFill="0" applyBorder="0" applyAlignment="0" applyProtection="0"/>
    <xf numFmtId="176" fontId="44" fillId="0" borderId="0" applyFont="0" applyFill="0" applyBorder="0" applyAlignment="0" applyProtection="0"/>
    <xf numFmtId="0" fontId="15" fillId="0" borderId="0" applyFont="0" applyFill="0" applyBorder="0" applyAlignment="0" applyProtection="0"/>
    <xf numFmtId="0" fontId="15" fillId="0" borderId="0" applyFont="0" applyFill="0" applyBorder="0" applyAlignment="0" applyProtection="0"/>
    <xf numFmtId="189" fontId="33" fillId="0" borderId="0">
      <protection locked="0"/>
    </xf>
    <xf numFmtId="0" fontId="33" fillId="0" borderId="0">
      <protection locked="0"/>
    </xf>
    <xf numFmtId="0" fontId="34" fillId="0" borderId="0">
      <protection locked="0"/>
    </xf>
    <xf numFmtId="0" fontId="34" fillId="0" borderId="0">
      <protection locked="0"/>
    </xf>
    <xf numFmtId="0" fontId="16" fillId="0" borderId="0" applyNumberFormat="0" applyFont="0" applyFill="0" applyAlignment="0" applyProtection="0"/>
    <xf numFmtId="0" fontId="10" fillId="0" borderId="0" applyNumberFormat="0" applyFont="0" applyFill="0" applyAlignment="0" applyProtection="0"/>
    <xf numFmtId="0" fontId="32" fillId="17" borderId="0" applyNumberFormat="0" applyBorder="0" applyAlignment="0" applyProtection="0"/>
    <xf numFmtId="0" fontId="32" fillId="18" borderId="0" applyNumberFormat="0" applyBorder="0" applyAlignment="0" applyProtection="0"/>
    <xf numFmtId="0" fontId="32"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30" fillId="22" borderId="0" applyNumberFormat="0" applyBorder="0" applyAlignment="0" applyProtection="0"/>
    <xf numFmtId="0" fontId="7" fillId="20" borderId="0" applyNumberFormat="0" applyBorder="0" applyAlignment="0" applyProtection="0"/>
    <xf numFmtId="0" fontId="7" fillId="23" borderId="0" applyNumberFormat="0" applyBorder="0" applyAlignment="0" applyProtection="0"/>
    <xf numFmtId="0" fontId="30" fillId="24" borderId="0" applyNumberFormat="0" applyBorder="0" applyAlignment="0" applyProtection="0"/>
    <xf numFmtId="0" fontId="7" fillId="20" borderId="0" applyNumberFormat="0" applyBorder="0" applyAlignment="0" applyProtection="0"/>
    <xf numFmtId="0" fontId="7" fillId="25" borderId="0" applyNumberFormat="0" applyBorder="0" applyAlignment="0" applyProtection="0"/>
    <xf numFmtId="0" fontId="30" fillId="23" borderId="0" applyNumberFormat="0" applyBorder="0" applyAlignment="0" applyProtection="0"/>
    <xf numFmtId="0" fontId="7" fillId="20" borderId="0" applyNumberFormat="0" applyBorder="0" applyAlignment="0" applyProtection="0"/>
    <xf numFmtId="0" fontId="7" fillId="23" borderId="0" applyNumberFormat="0" applyBorder="0" applyAlignment="0" applyProtection="0"/>
    <xf numFmtId="0" fontId="30" fillId="23"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0" fillId="23"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30" fillId="28" borderId="0" applyNumberFormat="0" applyBorder="0" applyAlignment="0" applyProtection="0"/>
    <xf numFmtId="0" fontId="17" fillId="0" borderId="0"/>
    <xf numFmtId="0" fontId="44" fillId="0" borderId="4" applyNumberFormat="0" applyBorder="0"/>
    <xf numFmtId="174" fontId="44" fillId="0" borderId="0" applyFont="0" applyFill="0" applyBorder="0" applyAlignment="0" applyProtection="0"/>
    <xf numFmtId="177" fontId="44" fillId="0" borderId="0" applyFont="0" applyFill="0" applyBorder="0" applyAlignment="0" applyProtection="0"/>
    <xf numFmtId="182" fontId="44" fillId="0" borderId="0" applyFont="0" applyFill="0" applyBorder="0" applyAlignment="0" applyProtection="0"/>
    <xf numFmtId="0" fontId="18" fillId="0" borderId="0" applyNumberFormat="0" applyFill="0" applyBorder="0" applyAlignment="0" applyProtection="0"/>
    <xf numFmtId="0" fontId="33" fillId="0" borderId="0">
      <protection locked="0"/>
    </xf>
    <xf numFmtId="0" fontId="33" fillId="0" borderId="0">
      <protection locked="0"/>
    </xf>
    <xf numFmtId="0" fontId="33" fillId="0" borderId="0">
      <protection locked="0"/>
    </xf>
    <xf numFmtId="0" fontId="33" fillId="0" borderId="0">
      <protection locked="0"/>
    </xf>
    <xf numFmtId="0" fontId="33" fillId="0" borderId="0">
      <protection locked="0"/>
    </xf>
    <xf numFmtId="0" fontId="33" fillId="0" borderId="0">
      <protection locked="0"/>
    </xf>
    <xf numFmtId="0" fontId="33" fillId="0" borderId="0">
      <protection locked="0"/>
    </xf>
    <xf numFmtId="14" fontId="44" fillId="0" borderId="0" applyFont="0" applyFill="0" applyBorder="0" applyAlignment="0" applyProtection="0"/>
    <xf numFmtId="2" fontId="44" fillId="0" borderId="0" applyFont="0" applyFill="0" applyBorder="0" applyAlignment="0" applyProtection="0"/>
    <xf numFmtId="183" fontId="33" fillId="0" borderId="0">
      <protection locked="0"/>
    </xf>
    <xf numFmtId="4" fontId="33" fillId="0" borderId="0">
      <protection locked="0"/>
    </xf>
    <xf numFmtId="2" fontId="15" fillId="0" borderId="0" applyFont="0" applyFill="0" applyBorder="0" applyAlignment="0" applyProtection="0"/>
    <xf numFmtId="2" fontId="15" fillId="0" borderId="0" applyFont="0" applyFill="0" applyBorder="0" applyAlignment="0" applyProtection="0"/>
    <xf numFmtId="190" fontId="33" fillId="0" borderId="0">
      <protection locked="0"/>
    </xf>
    <xf numFmtId="0" fontId="19" fillId="6" borderId="0" applyNumberFormat="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6"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0" fillId="0" borderId="0" applyNumberFormat="0" applyFill="0" applyBorder="0" applyAlignment="0" applyProtection="0"/>
    <xf numFmtId="0" fontId="22" fillId="0" borderId="5" applyNumberFormat="0" applyFill="0" applyAlignment="0" applyProtection="0"/>
    <xf numFmtId="0" fontId="22" fillId="0" borderId="0" applyNumberFormat="0" applyFill="0" applyBorder="0" applyAlignment="0" applyProtection="0"/>
    <xf numFmtId="191" fontId="34" fillId="0" borderId="0">
      <protection locked="0"/>
    </xf>
    <xf numFmtId="191" fontId="34" fillId="0" borderId="0">
      <protection locked="0"/>
    </xf>
    <xf numFmtId="0" fontId="39" fillId="0" borderId="0" applyNumberFormat="0" applyFill="0" applyBorder="0" applyAlignment="0" applyProtection="0"/>
    <xf numFmtId="0" fontId="8" fillId="0" borderId="0" applyNumberFormat="0" applyFill="0" applyBorder="0">
      <protection locked="0"/>
    </xf>
    <xf numFmtId="0" fontId="8" fillId="0" borderId="0" applyNumberFormat="0" applyFill="0" applyBorder="0">
      <protection locked="0"/>
    </xf>
    <xf numFmtId="0" fontId="8" fillId="0" borderId="0" applyNumberFormat="0" applyFill="0" applyBorder="0">
      <protection locked="0"/>
    </xf>
    <xf numFmtId="0" fontId="8" fillId="0" borderId="0" applyNumberFormat="0" applyFill="0" applyBorder="0">
      <protection locked="0"/>
    </xf>
    <xf numFmtId="0" fontId="8" fillId="0" borderId="0" applyNumberFormat="0" applyFill="0" applyBorder="0">
      <protection locked="0"/>
    </xf>
    <xf numFmtId="0" fontId="23" fillId="3" borderId="2" applyNumberFormat="0" applyAlignment="0" applyProtection="0"/>
    <xf numFmtId="0" fontId="24" fillId="0" borderId="6" applyNumberFormat="0" applyFill="0" applyAlignment="0" applyProtection="0"/>
    <xf numFmtId="169" fontId="38" fillId="0" borderId="0" applyFont="0" applyFill="0" applyBorder="0" applyAlignment="0" applyProtection="0"/>
    <xf numFmtId="171" fontId="44" fillId="0" borderId="0" applyFont="0" applyFill="0" applyBorder="0" applyAlignment="0" applyProtection="0"/>
    <xf numFmtId="171" fontId="44" fillId="0" borderId="0" applyFont="0" applyFill="0" applyBorder="0" applyAlignment="0" applyProtection="0"/>
    <xf numFmtId="178" fontId="44" fillId="0" borderId="0" applyFont="0" applyFill="0" applyBorder="0" applyAlignment="0" applyProtection="0"/>
    <xf numFmtId="172" fontId="44" fillId="0" borderId="0" applyFont="0" applyFill="0" applyBorder="0" applyAlignment="0" applyProtection="0"/>
    <xf numFmtId="169" fontId="44" fillId="0" borderId="0" applyFont="0" applyFill="0" applyBorder="0" applyAlignment="0" applyProtection="0"/>
    <xf numFmtId="197" fontId="44" fillId="0" borderId="0" applyFont="0" applyFill="0" applyBorder="0" applyAlignment="0" applyProtection="0"/>
    <xf numFmtId="43" fontId="44" fillId="0" borderId="0" applyFont="0" applyFill="0" applyBorder="0" applyAlignment="0" applyProtection="0"/>
    <xf numFmtId="171" fontId="44" fillId="0" borderId="0" applyFont="0" applyFill="0" applyBorder="0" applyAlignment="0" applyProtection="0"/>
    <xf numFmtId="185" fontId="44" fillId="0" borderId="0" applyFont="0" applyFill="0" applyBorder="0" applyAlignment="0" applyProtection="0"/>
    <xf numFmtId="171" fontId="44" fillId="0" borderId="0" applyFont="0" applyFill="0" applyBorder="0" applyAlignment="0" applyProtection="0"/>
    <xf numFmtId="198" fontId="44" fillId="0" borderId="0" applyFont="0" applyFill="0" applyBorder="0" applyAlignment="0" applyProtection="0"/>
    <xf numFmtId="178" fontId="44" fillId="0" borderId="0" applyFont="0" applyFill="0" applyBorder="0" applyAlignment="0" applyProtection="0"/>
    <xf numFmtId="180" fontId="44" fillId="0" borderId="0" applyFont="0" applyFill="0" applyBorder="0" applyAlignment="0" applyProtection="0"/>
    <xf numFmtId="169" fontId="38" fillId="0" borderId="0" applyFont="0" applyFill="0" applyBorder="0" applyAlignment="0" applyProtection="0"/>
    <xf numFmtId="169" fontId="38" fillId="0" borderId="0" applyFont="0" applyFill="0" applyBorder="0" applyAlignment="0" applyProtection="0"/>
    <xf numFmtId="192" fontId="44" fillId="0" borderId="0" applyFont="0" applyFill="0" applyBorder="0" applyAlignment="0" applyProtection="0"/>
    <xf numFmtId="171" fontId="44" fillId="0" borderId="0" applyFont="0" applyFill="0" applyBorder="0" applyAlignment="0" applyProtection="0"/>
    <xf numFmtId="179" fontId="44" fillId="0" borderId="0" applyFont="0" applyFill="0" applyBorder="0" applyAlignment="0" applyProtection="0"/>
    <xf numFmtId="198" fontId="44" fillId="0" borderId="0" applyFont="0" applyFill="0" applyBorder="0" applyAlignment="0" applyProtection="0"/>
    <xf numFmtId="169" fontId="44" fillId="0" borderId="0" applyFont="0" applyFill="0" applyBorder="0" applyAlignment="0" applyProtection="0"/>
    <xf numFmtId="171" fontId="44" fillId="0" borderId="0" applyFont="0" applyFill="0" applyBorder="0" applyAlignment="0" applyProtection="0"/>
    <xf numFmtId="43" fontId="44" fillId="0" borderId="0" applyFont="0" applyFill="0" applyBorder="0" applyAlignment="0" applyProtection="0"/>
    <xf numFmtId="178" fontId="44" fillId="0" borderId="0" applyFont="0" applyFill="0" applyBorder="0" applyAlignment="0" applyProtection="0"/>
    <xf numFmtId="169" fontId="44" fillId="0" borderId="0" applyFont="0" applyFill="0" applyBorder="0" applyAlignment="0" applyProtection="0"/>
    <xf numFmtId="179" fontId="44" fillId="0" borderId="0" applyFont="0" applyFill="0" applyBorder="0" applyAlignment="0" applyProtection="0"/>
    <xf numFmtId="184" fontId="44" fillId="0" borderId="0" applyFont="0" applyFill="0" applyBorder="0" applyAlignment="0" applyProtection="0"/>
    <xf numFmtId="171" fontId="44" fillId="0" borderId="0" applyFont="0" applyFill="0" applyBorder="0" applyAlignment="0" applyProtection="0"/>
    <xf numFmtId="179" fontId="44" fillId="0" borderId="0" applyFont="0" applyFill="0" applyBorder="0" applyAlignment="0" applyProtection="0"/>
    <xf numFmtId="180" fontId="44" fillId="0" borderId="0" applyFont="0" applyFill="0" applyBorder="0" applyAlignment="0" applyProtection="0"/>
    <xf numFmtId="171" fontId="44" fillId="0" borderId="0" applyFont="0" applyFill="0" applyBorder="0" applyAlignment="0" applyProtection="0"/>
    <xf numFmtId="184" fontId="44" fillId="0" borderId="0" applyFont="0" applyFill="0" applyBorder="0" applyAlignment="0" applyProtection="0"/>
    <xf numFmtId="169" fontId="40" fillId="0" borderId="0" applyFont="0" applyFill="0" applyBorder="0" applyAlignment="0" applyProtection="0"/>
    <xf numFmtId="179" fontId="44" fillId="0" borderId="0" applyFont="0" applyFill="0" applyBorder="0" applyAlignment="0" applyProtection="0"/>
    <xf numFmtId="171" fontId="44" fillId="0" borderId="0" applyFont="0" applyFill="0" applyBorder="0" applyAlignment="0" applyProtection="0"/>
    <xf numFmtId="171" fontId="44" fillId="0" borderId="0" applyFont="0" applyFill="0" applyBorder="0" applyAlignment="0" applyProtection="0"/>
    <xf numFmtId="169" fontId="44" fillId="0" borderId="0" applyFont="0" applyFill="0" applyBorder="0" applyAlignment="0" applyProtection="0"/>
    <xf numFmtId="171" fontId="44" fillId="0" borderId="0" applyFont="0" applyFill="0" applyBorder="0" applyAlignment="0" applyProtection="0"/>
    <xf numFmtId="179" fontId="44" fillId="0" borderId="0" applyFont="0" applyFill="0" applyBorder="0" applyAlignment="0" applyProtection="0"/>
    <xf numFmtId="171" fontId="44" fillId="0" borderId="0" applyFont="0" applyFill="0" applyBorder="0" applyAlignment="0" applyProtection="0"/>
    <xf numFmtId="169" fontId="7" fillId="0" borderId="0" applyFont="0" applyFill="0" applyBorder="0" applyAlignment="0" applyProtection="0"/>
    <xf numFmtId="171" fontId="44" fillId="0" borderId="0" applyFont="0" applyFill="0" applyBorder="0" applyAlignment="0" applyProtection="0"/>
    <xf numFmtId="179" fontId="44" fillId="0" borderId="0" applyFont="0" applyFill="0" applyBorder="0" applyAlignment="0" applyProtection="0"/>
    <xf numFmtId="171" fontId="44" fillId="0" borderId="0" applyFont="0" applyFill="0" applyBorder="0" applyAlignment="0" applyProtection="0"/>
    <xf numFmtId="171" fontId="44" fillId="0" borderId="0" applyFont="0" applyFill="0" applyBorder="0" applyAlignment="0" applyProtection="0"/>
    <xf numFmtId="179" fontId="44" fillId="0" borderId="0" applyFont="0" applyFill="0" applyBorder="0" applyAlignment="0" applyProtection="0"/>
    <xf numFmtId="169" fontId="44" fillId="0" borderId="0" applyFont="0" applyFill="0" applyBorder="0" applyAlignment="0" applyProtection="0"/>
    <xf numFmtId="0" fontId="6" fillId="0" borderId="0" applyBorder="0" applyAlignment="0"/>
    <xf numFmtId="170" fontId="44" fillId="0" borderId="0" applyFont="0" applyFill="0" applyBorder="0" applyAlignment="0" applyProtection="0"/>
    <xf numFmtId="193" fontId="44" fillId="0" borderId="0" applyFont="0" applyFill="0" applyBorder="0" applyAlignment="0" applyProtection="0"/>
    <xf numFmtId="168" fontId="7" fillId="0" borderId="0" applyFont="0" applyFill="0" applyBorder="0" applyAlignment="0" applyProtection="0"/>
    <xf numFmtId="170" fontId="44" fillId="0" borderId="0" applyFont="0" applyFill="0" applyBorder="0" applyAlignment="0" applyProtection="0"/>
    <xf numFmtId="170" fontId="44" fillId="0" borderId="0" applyFont="0" applyFill="0" applyBorder="0" applyAlignment="0" applyProtection="0"/>
    <xf numFmtId="168" fontId="7"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65" fontId="38" fillId="0" borderId="0" applyFont="0" applyFill="0" applyBorder="0" applyAlignment="0" applyProtection="0"/>
    <xf numFmtId="174" fontId="11" fillId="0" borderId="0" applyFont="0" applyFill="0" applyBorder="0" applyAlignment="0" applyProtection="0"/>
    <xf numFmtId="173" fontId="44" fillId="0" borderId="0" applyFont="0" applyFill="0" applyBorder="0" applyAlignment="0" applyProtection="0"/>
    <xf numFmtId="168" fontId="38" fillId="0" borderId="0" applyFont="0" applyFill="0" applyBorder="0" applyAlignment="0" applyProtection="0"/>
    <xf numFmtId="168" fontId="44" fillId="0" borderId="0" applyFont="0" applyFill="0" applyBorder="0" applyAlignment="0" applyProtection="0"/>
    <xf numFmtId="174" fontId="44" fillId="0" borderId="0" applyFont="0" applyFill="0" applyBorder="0" applyAlignment="0" applyProtection="0"/>
    <xf numFmtId="170" fontId="44" fillId="0" borderId="0" applyFont="0" applyFill="0" applyBorder="0" applyAlignment="0" applyProtection="0"/>
    <xf numFmtId="173" fontId="44" fillId="0" borderId="0" applyFont="0" applyFill="0" applyBorder="0" applyAlignment="0" applyProtection="0"/>
    <xf numFmtId="164" fontId="44" fillId="0" borderId="0" applyFont="0" applyFill="0" applyBorder="0" applyAlignment="0" applyProtection="0"/>
    <xf numFmtId="185" fontId="44" fillId="0" borderId="0" applyFont="0" applyFill="0" applyBorder="0" applyAlignment="0" applyProtection="0"/>
    <xf numFmtId="180" fontId="44" fillId="0" borderId="0" applyFont="0" applyFill="0" applyBorder="0" applyAlignment="0" applyProtection="0"/>
    <xf numFmtId="180" fontId="44" fillId="0" borderId="0" applyFont="0" applyFill="0" applyBorder="0" applyAlignment="0" applyProtection="0"/>
    <xf numFmtId="173" fontId="44" fillId="0" borderId="0" applyFont="0" applyFill="0" applyBorder="0" applyAlignment="0" applyProtection="0"/>
    <xf numFmtId="180" fontId="44" fillId="0" borderId="0" applyFont="0" applyFill="0" applyBorder="0" applyAlignment="0" applyProtection="0"/>
    <xf numFmtId="184" fontId="44" fillId="0" borderId="0" applyFont="0" applyFill="0" applyBorder="0" applyAlignment="0" applyProtection="0"/>
    <xf numFmtId="180" fontId="44" fillId="0" borderId="0" applyFont="0" applyFill="0" applyBorder="0" applyAlignment="0" applyProtection="0"/>
    <xf numFmtId="185" fontId="44" fillId="0" borderId="0" applyFont="0" applyFill="0" applyBorder="0" applyAlignment="0" applyProtection="0"/>
    <xf numFmtId="180" fontId="44" fillId="0" borderId="0" applyFont="0" applyFill="0" applyBorder="0" applyAlignment="0" applyProtection="0"/>
    <xf numFmtId="168" fontId="7" fillId="0" borderId="0" applyFont="0" applyFill="0" applyBorder="0" applyAlignment="0" applyProtection="0"/>
    <xf numFmtId="180" fontId="44" fillId="0" borderId="0" applyFont="0" applyFill="0" applyBorder="0" applyAlignment="0" applyProtection="0"/>
    <xf numFmtId="195" fontId="44" fillId="0" borderId="0" applyFont="0" applyFill="0" applyBorder="0" applyAlignment="0" applyProtection="0"/>
    <xf numFmtId="180" fontId="44" fillId="0" borderId="0" applyFont="0" applyFill="0" applyBorder="0" applyAlignment="0" applyProtection="0"/>
    <xf numFmtId="180" fontId="44" fillId="0" borderId="0" applyFont="0" applyFill="0" applyBorder="0" applyAlignment="0" applyProtection="0"/>
    <xf numFmtId="181" fontId="44" fillId="0" borderId="0" applyFont="0" applyFill="0" applyBorder="0" applyAlignment="0" applyProtection="0"/>
    <xf numFmtId="186" fontId="33" fillId="0" borderId="0">
      <protection locked="0"/>
    </xf>
    <xf numFmtId="0" fontId="38" fillId="0" borderId="0"/>
    <xf numFmtId="0" fontId="44" fillId="0" borderId="0"/>
    <xf numFmtId="0" fontId="38" fillId="0" borderId="0"/>
    <xf numFmtId="0" fontId="44" fillId="0" borderId="0"/>
    <xf numFmtId="0" fontId="44" fillId="0" borderId="0"/>
    <xf numFmtId="0" fontId="44" fillId="0" borderId="0"/>
    <xf numFmtId="3" fontId="17" fillId="0" borderId="0"/>
    <xf numFmtId="0" fontId="7" fillId="0" borderId="0"/>
    <xf numFmtId="0" fontId="44" fillId="0" borderId="0"/>
    <xf numFmtId="0" fontId="38" fillId="0" borderId="0"/>
    <xf numFmtId="0" fontId="7" fillId="0" borderId="0"/>
    <xf numFmtId="0" fontId="44" fillId="0" borderId="0"/>
    <xf numFmtId="0" fontId="7" fillId="0" borderId="0"/>
    <xf numFmtId="0" fontId="7" fillId="0" borderId="0"/>
    <xf numFmtId="0" fontId="7" fillId="0" borderId="0"/>
    <xf numFmtId="0" fontId="7" fillId="0" borderId="0"/>
    <xf numFmtId="0" fontId="7" fillId="0" borderId="0"/>
    <xf numFmtId="0" fontId="44" fillId="0" borderId="0"/>
    <xf numFmtId="0" fontId="38" fillId="0" borderId="0"/>
    <xf numFmtId="0" fontId="44" fillId="0" borderId="0"/>
    <xf numFmtId="0" fontId="44" fillId="0" borderId="0"/>
    <xf numFmtId="0" fontId="38" fillId="0" borderId="0"/>
    <xf numFmtId="0" fontId="44" fillId="0" borderId="0"/>
    <xf numFmtId="0" fontId="44" fillId="0" borderId="0"/>
    <xf numFmtId="0" fontId="7" fillId="0" borderId="0"/>
    <xf numFmtId="0" fontId="9" fillId="0" borderId="0"/>
    <xf numFmtId="0" fontId="38" fillId="0" borderId="0"/>
    <xf numFmtId="0" fontId="44" fillId="0" borderId="0"/>
    <xf numFmtId="0" fontId="44" fillId="0" borderId="0"/>
    <xf numFmtId="0" fontId="44" fillId="0" borderId="0"/>
    <xf numFmtId="0" fontId="44" fillId="0" borderId="0"/>
    <xf numFmtId="0" fontId="44" fillId="0" borderId="0"/>
    <xf numFmtId="0" fontId="44" fillId="0" borderId="0"/>
    <xf numFmtId="0" fontId="38" fillId="0" borderId="0"/>
    <xf numFmtId="0" fontId="9" fillId="0" borderId="0"/>
    <xf numFmtId="0" fontId="44" fillId="0" borderId="0"/>
    <xf numFmtId="0" fontId="25" fillId="0" borderId="0"/>
    <xf numFmtId="0" fontId="9" fillId="0" borderId="0"/>
    <xf numFmtId="0" fontId="38" fillId="0" borderId="0"/>
    <xf numFmtId="0" fontId="44" fillId="0" borderId="0"/>
    <xf numFmtId="0" fontId="44" fillId="0" borderId="0"/>
    <xf numFmtId="0" fontId="44" fillId="0" borderId="0"/>
    <xf numFmtId="0" fontId="26" fillId="4" borderId="7" applyNumberFormat="0" applyFont="0" applyAlignment="0" applyProtection="0"/>
    <xf numFmtId="0" fontId="27" fillId="15" borderId="8" applyNumberFormat="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38"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7"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3" fontId="44" fillId="0" borderId="0" applyFont="0" applyFill="0" applyBorder="0" applyAlignment="0" applyProtection="0"/>
    <xf numFmtId="3" fontId="36" fillId="0" borderId="0" applyFont="0" applyFill="0" applyBorder="0" applyAlignment="0" applyProtection="0"/>
    <xf numFmtId="169" fontId="44" fillId="0" borderId="0" applyFont="0" applyFill="0" applyBorder="0" applyAlignment="0" applyProtection="0"/>
    <xf numFmtId="169" fontId="44" fillId="0" borderId="0" applyFont="0" applyFill="0" applyBorder="0" applyAlignment="0" applyProtection="0"/>
    <xf numFmtId="0" fontId="28" fillId="0" borderId="0" applyNumberFormat="0" applyFill="0" applyBorder="0" applyAlignment="0" applyProtection="0"/>
    <xf numFmtId="0" fontId="31" fillId="0" borderId="0" applyNumberFormat="0" applyFill="0" applyBorder="0" applyAlignment="0" applyProtection="0"/>
    <xf numFmtId="0" fontId="15" fillId="0" borderId="9" applyNumberFormat="0" applyFont="0" applyFill="0" applyAlignment="0" applyProtection="0"/>
    <xf numFmtId="0" fontId="24" fillId="0" borderId="0" applyNumberFormat="0" applyFill="0" applyBorder="0" applyAlignment="0" applyProtection="0"/>
    <xf numFmtId="0" fontId="9" fillId="0" borderId="0"/>
    <xf numFmtId="0" fontId="44" fillId="0" borderId="0"/>
    <xf numFmtId="169" fontId="44" fillId="0" borderId="0" applyFont="0" applyFill="0" applyBorder="0" applyAlignment="0" applyProtection="0"/>
    <xf numFmtId="173" fontId="44" fillId="0" borderId="0" applyFont="0" applyFill="0" applyBorder="0" applyAlignment="0" applyProtection="0"/>
    <xf numFmtId="168" fontId="7" fillId="0" borderId="0" applyFont="0" applyFill="0" applyBorder="0" applyAlignment="0" applyProtection="0"/>
    <xf numFmtId="175" fontId="44" fillId="0" borderId="0" applyFont="0" applyFill="0" applyBorder="0" applyAlignment="0" applyProtection="0"/>
    <xf numFmtId="0" fontId="40" fillId="0" borderId="0"/>
    <xf numFmtId="9" fontId="1" fillId="0" borderId="0" applyFont="0" applyFill="0" applyBorder="0" applyAlignment="0" applyProtection="0"/>
    <xf numFmtId="0" fontId="1" fillId="0" borderId="0"/>
    <xf numFmtId="0" fontId="42" fillId="0" borderId="0"/>
    <xf numFmtId="166" fontId="44" fillId="0" borderId="0" applyFont="0" applyFill="0" applyBorder="0" applyAlignment="0" applyProtection="0"/>
    <xf numFmtId="166" fontId="44" fillId="0" borderId="0" applyFont="0" applyFill="0" applyBorder="0" applyAlignment="0" applyProtection="0"/>
  </cellStyleXfs>
  <cellXfs count="104">
    <xf numFmtId="0" fontId="0" fillId="0" borderId="0" xfId="0"/>
    <xf numFmtId="200" fontId="41" fillId="0" borderId="15" xfId="166" applyNumberFormat="1" applyFont="1" applyBorder="1" applyAlignment="1" applyProtection="1">
      <alignment horizontal="center" vertical="center" wrapText="1"/>
    </xf>
    <xf numFmtId="200" fontId="41" fillId="0" borderId="15" xfId="166" applyNumberFormat="1" applyFont="1" applyFill="1" applyBorder="1" applyAlignment="1" applyProtection="1">
      <alignment horizontal="center" vertical="center" wrapText="1"/>
    </xf>
    <xf numFmtId="0" fontId="0" fillId="0" borderId="32" xfId="0" applyBorder="1"/>
    <xf numFmtId="0" fontId="45" fillId="0" borderId="32" xfId="0" applyFont="1" applyBorder="1" applyAlignment="1">
      <alignment horizontal="center" vertical="center"/>
    </xf>
    <xf numFmtId="203" fontId="0" fillId="0" borderId="32" xfId="166" applyNumberFormat="1" applyFont="1" applyBorder="1"/>
    <xf numFmtId="0" fontId="45" fillId="0" borderId="32" xfId="0" applyFont="1" applyBorder="1"/>
    <xf numFmtId="203" fontId="45" fillId="31" borderId="32" xfId="0" applyNumberFormat="1" applyFont="1" applyFill="1" applyBorder="1"/>
    <xf numFmtId="0" fontId="45" fillId="0" borderId="32" xfId="0" applyFont="1" applyBorder="1" applyAlignment="1">
      <alignment horizontal="center" vertical="center" wrapText="1"/>
    </xf>
    <xf numFmtId="0" fontId="6" fillId="0" borderId="0" xfId="275" applyFont="1" applyProtection="1">
      <protection locked="0"/>
    </xf>
    <xf numFmtId="0" fontId="6" fillId="0" borderId="21" xfId="275" applyFont="1" applyBorder="1" applyAlignment="1" applyProtection="1">
      <alignment horizontal="center" vertical="center"/>
      <protection locked="0"/>
    </xf>
    <xf numFmtId="9" fontId="35" fillId="0" borderId="22" xfId="245" applyFont="1" applyBorder="1" applyAlignment="1" applyProtection="1">
      <alignment horizontal="center" vertical="center" wrapText="1"/>
      <protection locked="0"/>
    </xf>
    <xf numFmtId="170" fontId="35" fillId="0" borderId="0" xfId="166" applyFont="1" applyBorder="1" applyAlignment="1" applyProtection="1">
      <alignment horizontal="center" vertical="center" wrapText="1"/>
      <protection locked="0"/>
    </xf>
    <xf numFmtId="202" fontId="41" fillId="0" borderId="0" xfId="166" applyNumberFormat="1" applyFont="1" applyFill="1" applyBorder="1" applyAlignment="1" applyProtection="1">
      <protection locked="0"/>
    </xf>
    <xf numFmtId="4" fontId="41" fillId="0" borderId="0" xfId="166" applyNumberFormat="1" applyFont="1" applyBorder="1" applyAlignment="1" applyProtection="1">
      <protection locked="0"/>
    </xf>
    <xf numFmtId="170" fontId="35" fillId="0" borderId="22" xfId="166" applyFont="1" applyBorder="1" applyAlignment="1" applyProtection="1">
      <alignment horizontal="center" vertical="center" wrapText="1"/>
      <protection locked="0"/>
    </xf>
    <xf numFmtId="199" fontId="35" fillId="0" borderId="23" xfId="166" applyNumberFormat="1" applyFont="1" applyBorder="1" applyAlignment="1" applyProtection="1">
      <alignment horizontal="center" vertical="center" wrapText="1"/>
      <protection locked="0"/>
    </xf>
    <xf numFmtId="0" fontId="0" fillId="0" borderId="0" xfId="0" applyProtection="1">
      <protection locked="0"/>
    </xf>
    <xf numFmtId="199" fontId="10" fillId="0" borderId="0" xfId="275" applyNumberFormat="1" applyFont="1" applyAlignment="1" applyProtection="1">
      <alignment horizontal="center" vertical="center"/>
      <protection locked="0"/>
    </xf>
    <xf numFmtId="9" fontId="35" fillId="0" borderId="14" xfId="245" applyFont="1" applyBorder="1" applyAlignment="1" applyProtection="1">
      <alignment horizontal="center" vertical="center"/>
      <protection locked="0"/>
    </xf>
    <xf numFmtId="199" fontId="35" fillId="29" borderId="13" xfId="275" applyNumberFormat="1" applyFont="1" applyFill="1" applyBorder="1" applyAlignment="1" applyProtection="1">
      <alignment horizontal="center" vertical="center" wrapText="1"/>
      <protection locked="0"/>
    </xf>
    <xf numFmtId="199" fontId="10" fillId="0" borderId="24" xfId="275" applyNumberFormat="1" applyFont="1" applyBorder="1" applyAlignment="1" applyProtection="1">
      <alignment horizontal="center" vertical="center"/>
      <protection locked="0"/>
    </xf>
    <xf numFmtId="9" fontId="35" fillId="0" borderId="30" xfId="245" applyFont="1" applyBorder="1" applyAlignment="1" applyProtection="1">
      <alignment horizontal="center" vertical="center" wrapText="1"/>
      <protection locked="0"/>
    </xf>
    <xf numFmtId="199" fontId="35" fillId="0" borderId="29" xfId="166" applyNumberFormat="1" applyFont="1" applyBorder="1" applyAlignment="1" applyProtection="1">
      <alignment horizontal="center" vertical="center" wrapText="1"/>
      <protection locked="0"/>
    </xf>
    <xf numFmtId="0" fontId="35" fillId="0" borderId="16" xfId="275" applyFont="1" applyBorder="1" applyAlignment="1" applyProtection="1">
      <alignment horizontal="center" vertical="center"/>
      <protection locked="0"/>
    </xf>
    <xf numFmtId="0" fontId="35" fillId="29" borderId="17" xfId="275" applyFont="1" applyFill="1" applyBorder="1" applyAlignment="1" applyProtection="1">
      <alignment horizontal="center" vertical="center" wrapText="1"/>
      <protection locked="0"/>
    </xf>
    <xf numFmtId="0" fontId="10" fillId="0" borderId="18" xfId="275" applyFont="1" applyBorder="1" applyAlignment="1" applyProtection="1">
      <alignment horizontal="center" vertical="center"/>
      <protection locked="0"/>
    </xf>
    <xf numFmtId="9" fontId="35" fillId="0" borderId="31" xfId="245" applyFont="1" applyBorder="1" applyAlignment="1" applyProtection="1">
      <alignment horizontal="center" vertical="center" wrapText="1"/>
      <protection locked="0"/>
    </xf>
    <xf numFmtId="199" fontId="35" fillId="0" borderId="30" xfId="166" applyNumberFormat="1" applyFont="1" applyBorder="1" applyAlignment="1" applyProtection="1">
      <alignment horizontal="center" vertical="center" wrapText="1"/>
      <protection locked="0"/>
    </xf>
    <xf numFmtId="199" fontId="44" fillId="0" borderId="0" xfId="275" applyNumberFormat="1" applyProtection="1">
      <protection locked="0"/>
    </xf>
    <xf numFmtId="49" fontId="43" fillId="30" borderId="11" xfId="0" applyNumberFormat="1" applyFont="1" applyFill="1" applyBorder="1" applyAlignment="1" applyProtection="1">
      <alignment horizontal="center" vertical="center" wrapText="1"/>
      <protection locked="0"/>
    </xf>
    <xf numFmtId="200" fontId="41" fillId="0" borderId="15" xfId="166" applyNumberFormat="1" applyFont="1" applyBorder="1" applyAlignment="1" applyProtection="1">
      <alignment horizontal="center" vertical="center" wrapText="1"/>
      <protection locked="0"/>
    </xf>
    <xf numFmtId="200" fontId="10" fillId="31" borderId="15" xfId="275" applyNumberFormat="1" applyFont="1" applyFill="1" applyBorder="1" applyAlignment="1" applyProtection="1">
      <alignment horizontal="center" vertical="center"/>
      <protection locked="0"/>
    </xf>
    <xf numFmtId="9" fontId="41" fillId="0" borderId="15" xfId="245" applyFont="1" applyBorder="1" applyAlignment="1" applyProtection="1">
      <alignment horizontal="center" vertical="center" wrapText="1"/>
      <protection locked="0"/>
    </xf>
    <xf numFmtId="199" fontId="41" fillId="0" borderId="15" xfId="166" applyNumberFormat="1" applyFont="1" applyBorder="1" applyAlignment="1" applyProtection="1">
      <protection locked="0"/>
    </xf>
    <xf numFmtId="4" fontId="41" fillId="0" borderId="15" xfId="245" applyNumberFormat="1" applyFont="1" applyBorder="1" applyAlignment="1" applyProtection="1">
      <alignment horizontal="center" vertical="center" wrapText="1"/>
      <protection locked="0"/>
    </xf>
    <xf numFmtId="202" fontId="41" fillId="0" borderId="15" xfId="166" applyNumberFormat="1" applyFont="1" applyBorder="1" applyAlignment="1" applyProtection="1">
      <protection locked="0"/>
    </xf>
    <xf numFmtId="0" fontId="44" fillId="0" borderId="0" xfId="275" applyProtection="1">
      <protection locked="0"/>
    </xf>
    <xf numFmtId="49" fontId="43" fillId="30" borderId="10" xfId="0" applyNumberFormat="1" applyFont="1" applyFill="1" applyBorder="1" applyAlignment="1" applyProtection="1">
      <alignment horizontal="center" vertical="center" wrapText="1"/>
      <protection locked="0"/>
    </xf>
    <xf numFmtId="0" fontId="35" fillId="0" borderId="18" xfId="275" applyFont="1" applyBorder="1" applyAlignment="1">
      <alignment horizontal="center" vertical="center" wrapText="1"/>
    </xf>
    <xf numFmtId="0" fontId="35" fillId="0" borderId="19" xfId="275" applyFont="1" applyBorder="1" applyAlignment="1">
      <alignment horizontal="center" vertical="center" wrapText="1"/>
    </xf>
    <xf numFmtId="0" fontId="41" fillId="0" borderId="1" xfId="275" applyFont="1" applyBorder="1" applyAlignment="1">
      <alignment horizontal="center" vertical="center" wrapText="1"/>
    </xf>
    <xf numFmtId="0" fontId="41" fillId="0" borderId="15" xfId="275" applyFont="1" applyBorder="1" applyAlignment="1" applyProtection="1">
      <alignment horizontal="center" vertical="center" wrapText="1"/>
      <protection locked="0"/>
    </xf>
    <xf numFmtId="0" fontId="41" fillId="0" borderId="12" xfId="275" applyFont="1" applyBorder="1" applyAlignment="1" applyProtection="1">
      <alignment horizontal="center" vertical="center" wrapText="1"/>
      <protection locked="0"/>
    </xf>
    <xf numFmtId="0" fontId="41" fillId="0" borderId="0" xfId="275" applyFont="1" applyAlignment="1" applyProtection="1">
      <alignment horizontal="center" vertical="center"/>
      <protection locked="0"/>
    </xf>
    <xf numFmtId="200" fontId="41" fillId="0" borderId="0" xfId="275" applyNumberFormat="1" applyFont="1" applyAlignment="1" applyProtection="1">
      <alignment horizontal="center" vertical="center"/>
      <protection locked="0"/>
    </xf>
    <xf numFmtId="9" fontId="41" fillId="0" borderId="0" xfId="245" applyFont="1" applyProtection="1">
      <protection locked="0"/>
    </xf>
    <xf numFmtId="170" fontId="41" fillId="0" borderId="0" xfId="166" applyFont="1" applyProtection="1">
      <protection locked="0"/>
    </xf>
    <xf numFmtId="4" fontId="41" fillId="0" borderId="0" xfId="245" applyNumberFormat="1" applyFont="1" applyProtection="1">
      <protection locked="0"/>
    </xf>
    <xf numFmtId="199" fontId="41" fillId="0" borderId="0" xfId="166" applyNumberFormat="1" applyFont="1" applyProtection="1">
      <protection locked="0"/>
    </xf>
    <xf numFmtId="201" fontId="41" fillId="0" borderId="0" xfId="245" applyNumberFormat="1" applyFont="1" applyAlignment="1" applyProtection="1">
      <alignment horizontal="center" vertical="center"/>
      <protection locked="0"/>
    </xf>
    <xf numFmtId="0" fontId="44" fillId="0" borderId="0" xfId="275" applyAlignment="1" applyProtection="1">
      <alignment horizontal="center" vertical="center"/>
      <protection locked="0"/>
    </xf>
    <xf numFmtId="0" fontId="35" fillId="0" borderId="32" xfId="275" applyFont="1" applyBorder="1" applyAlignment="1">
      <alignment horizontal="center" vertical="center" wrapText="1"/>
    </xf>
    <xf numFmtId="2" fontId="41" fillId="0" borderId="1" xfId="275" applyNumberFormat="1" applyFont="1" applyBorder="1" applyAlignment="1">
      <alignment horizontal="center" vertical="center" wrapText="1"/>
    </xf>
    <xf numFmtId="2" fontId="41" fillId="0" borderId="13" xfId="275" applyNumberFormat="1" applyFont="1" applyBorder="1" applyAlignment="1">
      <alignment horizontal="center" vertical="center" wrapText="1"/>
    </xf>
    <xf numFmtId="0" fontId="41" fillId="0" borderId="12" xfId="275" applyFont="1" applyBorder="1" applyAlignment="1">
      <alignment horizontal="center" vertical="center"/>
    </xf>
    <xf numFmtId="0" fontId="41" fillId="0" borderId="13" xfId="275" applyFont="1" applyBorder="1" applyAlignment="1">
      <alignment horizontal="center" vertical="center" wrapText="1"/>
    </xf>
    <xf numFmtId="0" fontId="41" fillId="0" borderId="34" xfId="275" applyFont="1" applyBorder="1" applyAlignment="1" applyProtection="1">
      <alignment horizontal="center" vertical="center" wrapText="1"/>
      <protection locked="0"/>
    </xf>
    <xf numFmtId="200" fontId="10" fillId="31" borderId="32" xfId="275" applyNumberFormat="1" applyFont="1" applyFill="1" applyBorder="1" applyAlignment="1" applyProtection="1">
      <alignment horizontal="center" vertical="center"/>
      <protection locked="0"/>
    </xf>
    <xf numFmtId="0" fontId="35" fillId="29" borderId="32" xfId="275" applyFont="1" applyFill="1" applyBorder="1" applyAlignment="1" applyProtection="1">
      <alignment horizontal="center" vertical="center" wrapText="1"/>
      <protection locked="0"/>
    </xf>
    <xf numFmtId="0" fontId="41" fillId="0" borderId="32" xfId="275" applyFont="1" applyBorder="1" applyAlignment="1" applyProtection="1">
      <alignment horizontal="center" vertical="center" wrapText="1"/>
      <protection locked="0"/>
    </xf>
    <xf numFmtId="2" fontId="41" fillId="0" borderId="34" xfId="275" applyNumberFormat="1" applyFont="1" applyBorder="1" applyAlignment="1">
      <alignment horizontal="center" vertical="center" wrapText="1"/>
    </xf>
    <xf numFmtId="0" fontId="41" fillId="0" borderId="34" xfId="275" applyFont="1" applyBorder="1" applyAlignment="1">
      <alignment horizontal="center" vertical="center" wrapText="1"/>
    </xf>
    <xf numFmtId="0" fontId="41" fillId="0" borderId="32" xfId="275" applyFont="1" applyBorder="1" applyAlignment="1">
      <alignment horizontal="center" vertical="center"/>
    </xf>
    <xf numFmtId="0" fontId="41" fillId="32" borderId="32" xfId="275" applyFont="1" applyFill="1" applyBorder="1" applyAlignment="1">
      <alignment horizontal="center" vertical="center"/>
    </xf>
    <xf numFmtId="0" fontId="40" fillId="0" borderId="34" xfId="275" applyFont="1" applyBorder="1" applyAlignment="1">
      <alignment horizontal="center" vertical="center" wrapText="1"/>
    </xf>
    <xf numFmtId="0" fontId="41" fillId="0" borderId="34" xfId="275" applyFont="1" applyBorder="1" applyAlignment="1">
      <alignment horizontal="center" vertical="center"/>
    </xf>
    <xf numFmtId="200" fontId="41" fillId="0" borderId="32" xfId="275" applyNumberFormat="1" applyFont="1" applyBorder="1" applyAlignment="1">
      <alignment horizontal="center" vertical="center"/>
    </xf>
    <xf numFmtId="200" fontId="29" fillId="31" borderId="32" xfId="275" applyNumberFormat="1" applyFont="1" applyFill="1" applyBorder="1" applyAlignment="1" applyProtection="1">
      <alignment horizontal="center" vertical="center"/>
      <protection locked="0"/>
    </xf>
    <xf numFmtId="9" fontId="41" fillId="0" borderId="32" xfId="245" applyFont="1" applyBorder="1" applyAlignment="1" applyProtection="1">
      <protection locked="0"/>
    </xf>
    <xf numFmtId="170" fontId="41" fillId="0" borderId="34" xfId="166" applyFont="1" applyBorder="1" applyAlignment="1" applyProtection="1">
      <protection locked="0"/>
    </xf>
    <xf numFmtId="9" fontId="41" fillId="0" borderId="34" xfId="245" applyFont="1" applyBorder="1" applyAlignment="1" applyProtection="1">
      <protection locked="0"/>
    </xf>
    <xf numFmtId="4" fontId="41" fillId="0" borderId="34" xfId="245" applyNumberFormat="1" applyFont="1" applyBorder="1" applyAlignment="1" applyProtection="1">
      <protection locked="0"/>
    </xf>
    <xf numFmtId="200" fontId="37" fillId="31" borderId="34" xfId="275" applyNumberFormat="1" applyFont="1" applyFill="1" applyBorder="1" applyAlignment="1" applyProtection="1">
      <alignment horizontal="center" vertical="center"/>
      <protection locked="0"/>
    </xf>
    <xf numFmtId="200" fontId="10" fillId="0" borderId="34" xfId="275" applyNumberFormat="1" applyFont="1" applyBorder="1" applyAlignment="1" applyProtection="1">
      <alignment horizontal="center" vertical="center"/>
      <protection locked="0"/>
    </xf>
    <xf numFmtId="0" fontId="44" fillId="0" borderId="32" xfId="275" applyBorder="1" applyAlignment="1">
      <alignment horizontal="center" vertical="center"/>
    </xf>
    <xf numFmtId="0" fontId="41" fillId="0" borderId="34" xfId="275" applyFont="1" applyBorder="1" applyAlignment="1" applyProtection="1">
      <alignment horizontal="center" vertical="center"/>
      <protection locked="0"/>
    </xf>
    <xf numFmtId="200" fontId="41" fillId="0" borderId="32" xfId="275" applyNumberFormat="1" applyFont="1" applyBorder="1" applyAlignment="1" applyProtection="1">
      <alignment horizontal="center" vertical="center"/>
      <protection locked="0"/>
    </xf>
    <xf numFmtId="0" fontId="41" fillId="0" borderId="32" xfId="275" applyFont="1" applyBorder="1" applyAlignment="1" applyProtection="1">
      <alignment horizontal="center" vertical="center"/>
      <protection locked="0"/>
    </xf>
    <xf numFmtId="0" fontId="45" fillId="0" borderId="0" xfId="0" applyFont="1" applyAlignment="1">
      <alignment wrapText="1"/>
    </xf>
    <xf numFmtId="0" fontId="0" fillId="0" borderId="0" xfId="0" applyAlignment="1">
      <alignment wrapText="1"/>
    </xf>
    <xf numFmtId="0" fontId="10" fillId="31" borderId="27" xfId="275" applyFont="1" applyFill="1" applyBorder="1" applyAlignment="1" applyProtection="1">
      <alignment horizontal="center" vertical="center"/>
      <protection locked="0"/>
    </xf>
    <xf numFmtId="0" fontId="10" fillId="31" borderId="20" xfId="275" applyFont="1" applyFill="1" applyBorder="1" applyAlignment="1" applyProtection="1">
      <alignment horizontal="center" vertical="center"/>
      <protection locked="0"/>
    </xf>
    <xf numFmtId="49" fontId="43" fillId="30" borderId="10" xfId="0" applyNumberFormat="1" applyFont="1" applyFill="1" applyBorder="1" applyAlignment="1" applyProtection="1">
      <alignment horizontal="center" vertical="center" wrapText="1"/>
      <protection locked="0"/>
    </xf>
    <xf numFmtId="49" fontId="43" fillId="30" borderId="11" xfId="0" applyNumberFormat="1" applyFont="1" applyFill="1" applyBorder="1" applyAlignment="1" applyProtection="1">
      <alignment horizontal="center" vertical="center" wrapText="1"/>
      <protection locked="0"/>
    </xf>
    <xf numFmtId="9" fontId="35" fillId="0" borderId="27" xfId="245" applyFont="1" applyBorder="1" applyAlignment="1" applyProtection="1">
      <alignment horizontal="center" vertical="center" wrapText="1"/>
      <protection locked="0"/>
    </xf>
    <xf numFmtId="9" fontId="35" fillId="0" borderId="28" xfId="245" applyFont="1" applyBorder="1" applyAlignment="1" applyProtection="1">
      <alignment horizontal="center" vertical="center" wrapText="1"/>
      <protection locked="0"/>
    </xf>
    <xf numFmtId="9" fontId="35" fillId="0" borderId="20" xfId="245" applyFont="1" applyBorder="1" applyAlignment="1" applyProtection="1">
      <alignment horizontal="center" vertical="center" wrapText="1"/>
      <protection locked="0"/>
    </xf>
    <xf numFmtId="9" fontId="35" fillId="0" borderId="19" xfId="245" applyFont="1" applyBorder="1" applyAlignment="1" applyProtection="1">
      <alignment horizontal="center" vertical="center" wrapText="1"/>
      <protection locked="0"/>
    </xf>
    <xf numFmtId="9" fontId="35" fillId="0" borderId="18" xfId="245" applyFont="1" applyBorder="1" applyAlignment="1" applyProtection="1">
      <alignment horizontal="center" vertical="center" wrapText="1"/>
      <protection locked="0"/>
    </xf>
    <xf numFmtId="199" fontId="35" fillId="0" borderId="25" xfId="275" applyNumberFormat="1" applyFont="1" applyBorder="1" applyAlignment="1" applyProtection="1">
      <alignment horizontal="center" vertical="center" wrapText="1"/>
      <protection locked="0"/>
    </xf>
    <xf numFmtId="199" fontId="35" fillId="0" borderId="13" xfId="275" applyNumberFormat="1" applyFont="1" applyBorder="1" applyAlignment="1" applyProtection="1">
      <alignment horizontal="center" vertical="center" wrapText="1"/>
      <protection locked="0"/>
    </xf>
    <xf numFmtId="199" fontId="35" fillId="0" borderId="35" xfId="275" applyNumberFormat="1" applyFont="1" applyBorder="1" applyAlignment="1" applyProtection="1">
      <alignment horizontal="center" vertical="center" wrapText="1"/>
      <protection locked="0"/>
    </xf>
    <xf numFmtId="199" fontId="35" fillId="0" borderId="36" xfId="275" applyNumberFormat="1" applyFont="1" applyBorder="1" applyAlignment="1" applyProtection="1">
      <alignment horizontal="center" vertical="center" wrapText="1"/>
      <protection locked="0"/>
    </xf>
    <xf numFmtId="0" fontId="35" fillId="0" borderId="33" xfId="275" applyFont="1" applyBorder="1" applyAlignment="1" applyProtection="1">
      <alignment horizontal="center" vertical="center" wrapText="1"/>
      <protection locked="0"/>
    </xf>
    <xf numFmtId="0" fontId="35" fillId="0" borderId="34" xfId="275" applyFont="1" applyBorder="1" applyAlignment="1" applyProtection="1">
      <alignment horizontal="center" vertical="center" wrapText="1"/>
      <protection locked="0"/>
    </xf>
    <xf numFmtId="49" fontId="43" fillId="30" borderId="26" xfId="0" applyNumberFormat="1" applyFont="1" applyFill="1" applyBorder="1" applyAlignment="1" applyProtection="1">
      <alignment horizontal="center" vertical="center" wrapText="1"/>
      <protection locked="0"/>
    </xf>
    <xf numFmtId="49" fontId="43" fillId="30" borderId="37" xfId="0" applyNumberFormat="1" applyFont="1" applyFill="1" applyBorder="1" applyAlignment="1" applyProtection="1">
      <alignment horizontal="center" vertical="center" wrapText="1"/>
      <protection locked="0"/>
    </xf>
    <xf numFmtId="49" fontId="43" fillId="30" borderId="38" xfId="0" applyNumberFormat="1" applyFont="1" applyFill="1" applyBorder="1" applyAlignment="1" applyProtection="1">
      <alignment horizontal="center" vertical="center" wrapText="1"/>
      <protection locked="0"/>
    </xf>
    <xf numFmtId="49" fontId="43" fillId="30" borderId="39" xfId="0" applyNumberFormat="1" applyFont="1" applyFill="1" applyBorder="1" applyAlignment="1" applyProtection="1">
      <alignment horizontal="center" vertical="center" wrapText="1"/>
      <protection locked="0"/>
    </xf>
    <xf numFmtId="49" fontId="43" fillId="30" borderId="40" xfId="0" applyNumberFormat="1" applyFont="1" applyFill="1" applyBorder="1" applyAlignment="1" applyProtection="1">
      <alignment horizontal="center" vertical="center" wrapText="1"/>
      <protection locked="0"/>
    </xf>
    <xf numFmtId="49" fontId="43" fillId="30" borderId="41" xfId="0" applyNumberFormat="1" applyFont="1" applyFill="1" applyBorder="1" applyAlignment="1" applyProtection="1">
      <alignment horizontal="center" vertical="center" wrapText="1"/>
      <protection locked="0"/>
    </xf>
    <xf numFmtId="49" fontId="43" fillId="30" borderId="14" xfId="0" applyNumberFormat="1" applyFont="1" applyFill="1" applyBorder="1" applyAlignment="1" applyProtection="1">
      <alignment horizontal="center" vertical="center" wrapText="1"/>
      <protection locked="0"/>
    </xf>
    <xf numFmtId="49" fontId="43" fillId="30" borderId="42" xfId="0" applyNumberFormat="1" applyFont="1" applyFill="1" applyBorder="1" applyAlignment="1" applyProtection="1">
      <alignment horizontal="center" vertical="center" wrapText="1"/>
      <protection locked="0"/>
    </xf>
  </cellXfs>
  <cellStyles count="286">
    <cellStyle name=" 1" xfId="6" xr:uid="{00000000-0005-0000-0000-000006000000}"/>
    <cellStyle name="20% - Accent1" xfId="7" xr:uid="{00000000-0005-0000-0000-000007000000}"/>
    <cellStyle name="20% - Accent2" xfId="8" xr:uid="{00000000-0005-0000-0000-000008000000}"/>
    <cellStyle name="20% - Accent3" xfId="9" xr:uid="{00000000-0005-0000-0000-000009000000}"/>
    <cellStyle name="20% - Accent4" xfId="10" xr:uid="{00000000-0005-0000-0000-00000A000000}"/>
    <cellStyle name="20% - Accent5" xfId="11" xr:uid="{00000000-0005-0000-0000-00000B000000}"/>
    <cellStyle name="20% - Accent6" xfId="12" xr:uid="{00000000-0005-0000-0000-00000C000000}"/>
    <cellStyle name="40% - Accent1" xfId="13" xr:uid="{00000000-0005-0000-0000-00000D000000}"/>
    <cellStyle name="40% - Accent2" xfId="14" xr:uid="{00000000-0005-0000-0000-00000E000000}"/>
    <cellStyle name="40% - Accent3" xfId="15" xr:uid="{00000000-0005-0000-0000-00000F000000}"/>
    <cellStyle name="40% - Accent4" xfId="16" xr:uid="{00000000-0005-0000-0000-000010000000}"/>
    <cellStyle name="40% - Accent5" xfId="17" xr:uid="{00000000-0005-0000-0000-000011000000}"/>
    <cellStyle name="40% - Accent6" xfId="18" xr:uid="{00000000-0005-0000-0000-000012000000}"/>
    <cellStyle name="60% - Accent1" xfId="19" xr:uid="{00000000-0005-0000-0000-000013000000}"/>
    <cellStyle name="60% - Accent2" xfId="20" xr:uid="{00000000-0005-0000-0000-000014000000}"/>
    <cellStyle name="60% - Accent3" xfId="21" xr:uid="{00000000-0005-0000-0000-000015000000}"/>
    <cellStyle name="60% - Accent4" xfId="22" xr:uid="{00000000-0005-0000-0000-000016000000}"/>
    <cellStyle name="60% - Accent5" xfId="23" xr:uid="{00000000-0005-0000-0000-000017000000}"/>
    <cellStyle name="60% - Accent6" xfId="24" xr:uid="{00000000-0005-0000-0000-000018000000}"/>
    <cellStyle name="Accent1" xfId="25" xr:uid="{00000000-0005-0000-0000-000019000000}"/>
    <cellStyle name="Accent2" xfId="26" xr:uid="{00000000-0005-0000-0000-00001A000000}"/>
    <cellStyle name="Accent3" xfId="27" xr:uid="{00000000-0005-0000-0000-00001B000000}"/>
    <cellStyle name="Accent4" xfId="28" xr:uid="{00000000-0005-0000-0000-00001C000000}"/>
    <cellStyle name="Accent5" xfId="29" xr:uid="{00000000-0005-0000-0000-00001D000000}"/>
    <cellStyle name="Accent6" xfId="30" xr:uid="{00000000-0005-0000-0000-00001E000000}"/>
    <cellStyle name="ANNEE" xfId="31" xr:uid="{00000000-0005-0000-0000-00001F000000}"/>
    <cellStyle name="Bad" xfId="32" xr:uid="{00000000-0005-0000-0000-000020000000}"/>
    <cellStyle name="Calculation" xfId="33" xr:uid="{00000000-0005-0000-0000-000021000000}"/>
    <cellStyle name="Check Cell" xfId="34" xr:uid="{00000000-0005-0000-0000-000022000000}"/>
    <cellStyle name="Comma" xfId="4" xr:uid="{00000000-0005-0000-0000-000004000000}"/>
    <cellStyle name="Comma [0]" xfId="5" xr:uid="{00000000-0005-0000-0000-000005000000}"/>
    <cellStyle name="Comma [0] 2" xfId="35" xr:uid="{00000000-0005-0000-0000-000023000000}"/>
    <cellStyle name="Comma 2" xfId="36" xr:uid="{00000000-0005-0000-0000-000024000000}"/>
    <cellStyle name="Comma 2 2" xfId="37" xr:uid="{00000000-0005-0000-0000-000025000000}"/>
    <cellStyle name="Comma 3" xfId="38" xr:uid="{00000000-0005-0000-0000-000026000000}"/>
    <cellStyle name="Comma0" xfId="39" xr:uid="{00000000-0005-0000-0000-000027000000}"/>
    <cellStyle name="Comma0 2" xfId="40" xr:uid="{00000000-0005-0000-0000-000028000000}"/>
    <cellStyle name="Comma0 3" xfId="41" xr:uid="{00000000-0005-0000-0000-000029000000}"/>
    <cellStyle name="Comma0 4" xfId="42" xr:uid="{00000000-0005-0000-0000-00002A000000}"/>
    <cellStyle name="Currency" xfId="2" xr:uid="{00000000-0005-0000-0000-000002000000}"/>
    <cellStyle name="Currency [0]" xfId="3" xr:uid="{00000000-0005-0000-0000-000003000000}"/>
    <cellStyle name="Currency [0] 2" xfId="43" xr:uid="{00000000-0005-0000-0000-00002B000000}"/>
    <cellStyle name="Currency [0]_A" xfId="44" xr:uid="{00000000-0005-0000-0000-00002C000000}"/>
    <cellStyle name="Currency 2" xfId="45" xr:uid="{00000000-0005-0000-0000-00002D000000}"/>
    <cellStyle name="Currency_A" xfId="46" xr:uid="{00000000-0005-0000-0000-00002E000000}"/>
    <cellStyle name="Currency0" xfId="47" xr:uid="{00000000-0005-0000-0000-00002F000000}"/>
    <cellStyle name="Currency0 2" xfId="48" xr:uid="{00000000-0005-0000-0000-000030000000}"/>
    <cellStyle name="Currency0 3" xfId="49" xr:uid="{00000000-0005-0000-0000-000031000000}"/>
    <cellStyle name="Date" xfId="50" xr:uid="{00000000-0005-0000-0000-000032000000}"/>
    <cellStyle name="Date 2" xfId="51" xr:uid="{00000000-0005-0000-0000-000033000000}"/>
    <cellStyle name="Date 3" xfId="52" xr:uid="{00000000-0005-0000-0000-000034000000}"/>
    <cellStyle name="Dia" xfId="53" xr:uid="{00000000-0005-0000-0000-000035000000}"/>
    <cellStyle name="Encabez1" xfId="54" xr:uid="{00000000-0005-0000-0000-000036000000}"/>
    <cellStyle name="Encabez2" xfId="55" xr:uid="{00000000-0005-0000-0000-000037000000}"/>
    <cellStyle name="Encabezado 1" xfId="56" xr:uid="{00000000-0005-0000-0000-000038000000}"/>
    <cellStyle name="Encabezado 2" xfId="57" xr:uid="{00000000-0005-0000-0000-000039000000}"/>
    <cellStyle name="Énfasis 1" xfId="58" xr:uid="{00000000-0005-0000-0000-00003A000000}"/>
    <cellStyle name="Énfasis 2" xfId="59" xr:uid="{00000000-0005-0000-0000-00003B000000}"/>
    <cellStyle name="Énfasis 3" xfId="60" xr:uid="{00000000-0005-0000-0000-00003C000000}"/>
    <cellStyle name="Énfasis1 - 20%" xfId="61" xr:uid="{00000000-0005-0000-0000-00003D000000}"/>
    <cellStyle name="Énfasis1 - 40%" xfId="62" xr:uid="{00000000-0005-0000-0000-00003E000000}"/>
    <cellStyle name="Énfasis1 - 60%" xfId="63" xr:uid="{00000000-0005-0000-0000-00003F000000}"/>
    <cellStyle name="Énfasis2 - 20%" xfId="64" xr:uid="{00000000-0005-0000-0000-000040000000}"/>
    <cellStyle name="Énfasis2 - 40%" xfId="65" xr:uid="{00000000-0005-0000-0000-000041000000}"/>
    <cellStyle name="Énfasis2 - 60%" xfId="66" xr:uid="{00000000-0005-0000-0000-000042000000}"/>
    <cellStyle name="Énfasis3 - 20%" xfId="67" xr:uid="{00000000-0005-0000-0000-000043000000}"/>
    <cellStyle name="Énfasis3 - 40%" xfId="68" xr:uid="{00000000-0005-0000-0000-000044000000}"/>
    <cellStyle name="Énfasis3 - 60%" xfId="69" xr:uid="{00000000-0005-0000-0000-000045000000}"/>
    <cellStyle name="Énfasis4 - 20%" xfId="70" xr:uid="{00000000-0005-0000-0000-000046000000}"/>
    <cellStyle name="Énfasis4 - 40%" xfId="71" xr:uid="{00000000-0005-0000-0000-000047000000}"/>
    <cellStyle name="Énfasis4 - 60%" xfId="72" xr:uid="{00000000-0005-0000-0000-000048000000}"/>
    <cellStyle name="Énfasis5 - 20%" xfId="73" xr:uid="{00000000-0005-0000-0000-000049000000}"/>
    <cellStyle name="Énfasis5 - 40%" xfId="74" xr:uid="{00000000-0005-0000-0000-00004A000000}"/>
    <cellStyle name="Énfasis5 - 60%" xfId="75" xr:uid="{00000000-0005-0000-0000-00004B000000}"/>
    <cellStyle name="Énfasis6 - 20%" xfId="76" xr:uid="{00000000-0005-0000-0000-00004C000000}"/>
    <cellStyle name="Énfasis6 - 40%" xfId="77" xr:uid="{00000000-0005-0000-0000-00004D000000}"/>
    <cellStyle name="Énfasis6 - 60%" xfId="78" xr:uid="{00000000-0005-0000-0000-00004E000000}"/>
    <cellStyle name="Estilo 1" xfId="79" xr:uid="{00000000-0005-0000-0000-00004F000000}"/>
    <cellStyle name="Estilo 1 2" xfId="80" xr:uid="{00000000-0005-0000-0000-000050000000}"/>
    <cellStyle name="Euro" xfId="81" xr:uid="{00000000-0005-0000-0000-000051000000}"/>
    <cellStyle name="Euro 2" xfId="82" xr:uid="{00000000-0005-0000-0000-000052000000}"/>
    <cellStyle name="Euro 3" xfId="83" xr:uid="{00000000-0005-0000-0000-000053000000}"/>
    <cellStyle name="Explanatory Text" xfId="84" xr:uid="{00000000-0005-0000-0000-000054000000}"/>
    <cellStyle name="F2" xfId="85" xr:uid="{00000000-0005-0000-0000-000055000000}"/>
    <cellStyle name="F3" xfId="86" xr:uid="{00000000-0005-0000-0000-000056000000}"/>
    <cellStyle name="F4" xfId="87" xr:uid="{00000000-0005-0000-0000-000057000000}"/>
    <cellStyle name="F5" xfId="88" xr:uid="{00000000-0005-0000-0000-000058000000}"/>
    <cellStyle name="F6" xfId="89" xr:uid="{00000000-0005-0000-0000-000059000000}"/>
    <cellStyle name="F7" xfId="90" xr:uid="{00000000-0005-0000-0000-00005A000000}"/>
    <cellStyle name="F8" xfId="91" xr:uid="{00000000-0005-0000-0000-00005B000000}"/>
    <cellStyle name="Fecha" xfId="92" xr:uid="{00000000-0005-0000-0000-00005C000000}"/>
    <cellStyle name="Fijo" xfId="93" xr:uid="{00000000-0005-0000-0000-00005D000000}"/>
    <cellStyle name="Fijo 2" xfId="94" xr:uid="{00000000-0005-0000-0000-00005E000000}"/>
    <cellStyle name="Financiero" xfId="95" xr:uid="{00000000-0005-0000-0000-00005F000000}"/>
    <cellStyle name="Fixed" xfId="96" xr:uid="{00000000-0005-0000-0000-000060000000}"/>
    <cellStyle name="Fixed 2" xfId="97" xr:uid="{00000000-0005-0000-0000-000061000000}"/>
    <cellStyle name="Fixed 3" xfId="98" xr:uid="{00000000-0005-0000-0000-000062000000}"/>
    <cellStyle name="Good" xfId="99" xr:uid="{00000000-0005-0000-0000-000063000000}"/>
    <cellStyle name="Heading 1" xfId="100" xr:uid="{00000000-0005-0000-0000-000064000000}"/>
    <cellStyle name="Heading 1 2" xfId="101" xr:uid="{00000000-0005-0000-0000-000065000000}"/>
    <cellStyle name="Heading 1 3" xfId="102" xr:uid="{00000000-0005-0000-0000-000066000000}"/>
    <cellStyle name="Heading 2" xfId="103" xr:uid="{00000000-0005-0000-0000-000067000000}"/>
    <cellStyle name="Heading 2 2" xfId="104" xr:uid="{00000000-0005-0000-0000-000068000000}"/>
    <cellStyle name="Heading 2 3" xfId="105" xr:uid="{00000000-0005-0000-0000-000069000000}"/>
    <cellStyle name="Heading 3" xfId="106" xr:uid="{00000000-0005-0000-0000-00006A000000}"/>
    <cellStyle name="Heading 4" xfId="107" xr:uid="{00000000-0005-0000-0000-00006B000000}"/>
    <cellStyle name="Heading1" xfId="108" xr:uid="{00000000-0005-0000-0000-00006C000000}"/>
    <cellStyle name="Heading2" xfId="109" xr:uid="{00000000-0005-0000-0000-00006D000000}"/>
    <cellStyle name="Hipervínculo 2" xfId="110" xr:uid="{00000000-0005-0000-0000-00006E000000}"/>
    <cellStyle name="Hipervínculo 2 2" xfId="111" xr:uid="{00000000-0005-0000-0000-00006F000000}"/>
    <cellStyle name="Hipervínculo 3" xfId="112" xr:uid="{00000000-0005-0000-0000-000070000000}"/>
    <cellStyle name="Hipervínculo 3 2" xfId="113" xr:uid="{00000000-0005-0000-0000-000071000000}"/>
    <cellStyle name="Hipervínculo 4" xfId="114" xr:uid="{00000000-0005-0000-0000-000072000000}"/>
    <cellStyle name="Hipervínculo 4 2" xfId="115" xr:uid="{00000000-0005-0000-0000-000073000000}"/>
    <cellStyle name="Input" xfId="116" xr:uid="{00000000-0005-0000-0000-000074000000}"/>
    <cellStyle name="Linked Cell" xfId="117" xr:uid="{00000000-0005-0000-0000-000075000000}"/>
    <cellStyle name="Millares 10" xfId="118" xr:uid="{00000000-0005-0000-0000-000076000000}"/>
    <cellStyle name="Millares 11" xfId="119" xr:uid="{00000000-0005-0000-0000-000077000000}"/>
    <cellStyle name="Millares 11 2" xfId="120" xr:uid="{00000000-0005-0000-0000-000078000000}"/>
    <cellStyle name="Millares 12" xfId="121" xr:uid="{00000000-0005-0000-0000-000079000000}"/>
    <cellStyle name="Millares 2" xfId="122" xr:uid="{00000000-0005-0000-0000-00007A000000}"/>
    <cellStyle name="Millares 2 2" xfId="123" xr:uid="{00000000-0005-0000-0000-00007B000000}"/>
    <cellStyle name="Millares 2 2 2" xfId="124" xr:uid="{00000000-0005-0000-0000-00007C000000}"/>
    <cellStyle name="Millares 2 2 2 2" xfId="276" xr:uid="{00000000-0005-0000-0000-000014010000}"/>
    <cellStyle name="Millares 2 2 3" xfId="125" xr:uid="{00000000-0005-0000-0000-00007D000000}"/>
    <cellStyle name="Millares 2 3" xfId="126" xr:uid="{00000000-0005-0000-0000-00007E000000}"/>
    <cellStyle name="Millares 2 3 2" xfId="127" xr:uid="{00000000-0005-0000-0000-00007F000000}"/>
    <cellStyle name="Millares 2 4" xfId="128" xr:uid="{00000000-0005-0000-0000-000080000000}"/>
    <cellStyle name="Millares 2 4 2" xfId="129" xr:uid="{00000000-0005-0000-0000-000081000000}"/>
    <cellStyle name="Millares 2 5" xfId="130" xr:uid="{00000000-0005-0000-0000-000082000000}"/>
    <cellStyle name="Millares 2 5 2" xfId="131" xr:uid="{00000000-0005-0000-0000-000083000000}"/>
    <cellStyle name="Millares 2 6" xfId="132" xr:uid="{00000000-0005-0000-0000-000084000000}"/>
    <cellStyle name="Millares 2 7" xfId="133" xr:uid="{00000000-0005-0000-0000-000085000000}"/>
    <cellStyle name="Millares 2_PRES ADICIONAL DEF PAV GALERAS" xfId="134" xr:uid="{00000000-0005-0000-0000-000086000000}"/>
    <cellStyle name="Millares 3" xfId="135" xr:uid="{00000000-0005-0000-0000-000087000000}"/>
    <cellStyle name="Millares 3 2" xfId="136" xr:uid="{00000000-0005-0000-0000-000088000000}"/>
    <cellStyle name="Millares 3 2 2" xfId="137" xr:uid="{00000000-0005-0000-0000-000089000000}"/>
    <cellStyle name="Millares 3 2 3" xfId="138" xr:uid="{00000000-0005-0000-0000-00008A000000}"/>
    <cellStyle name="Millares 3 3" xfId="139" xr:uid="{00000000-0005-0000-0000-00008B000000}"/>
    <cellStyle name="Millares 3 3 2" xfId="140" xr:uid="{00000000-0005-0000-0000-00008C000000}"/>
    <cellStyle name="Millares 3 3 3" xfId="141" xr:uid="{00000000-0005-0000-0000-00008D000000}"/>
    <cellStyle name="Millares 3 4" xfId="142" xr:uid="{00000000-0005-0000-0000-00008E000000}"/>
    <cellStyle name="Millares 4" xfId="143" xr:uid="{00000000-0005-0000-0000-00008F000000}"/>
    <cellStyle name="Millares 4 2" xfId="144" xr:uid="{00000000-0005-0000-0000-000090000000}"/>
    <cellStyle name="Millares 5" xfId="145" xr:uid="{00000000-0005-0000-0000-000091000000}"/>
    <cellStyle name="Millares 5 2" xfId="146" xr:uid="{00000000-0005-0000-0000-000092000000}"/>
    <cellStyle name="Millares 5 2 2" xfId="147" xr:uid="{00000000-0005-0000-0000-000093000000}"/>
    <cellStyle name="Millares 5 3" xfId="148" xr:uid="{00000000-0005-0000-0000-000094000000}"/>
    <cellStyle name="Millares 5 4" xfId="149" xr:uid="{00000000-0005-0000-0000-000095000000}"/>
    <cellStyle name="Millares 6" xfId="150" xr:uid="{00000000-0005-0000-0000-000096000000}"/>
    <cellStyle name="Millares 6 2" xfId="151" xr:uid="{00000000-0005-0000-0000-000097000000}"/>
    <cellStyle name="Millares 6 3" xfId="152" xr:uid="{00000000-0005-0000-0000-000098000000}"/>
    <cellStyle name="Millares 6 4" xfId="153" xr:uid="{00000000-0005-0000-0000-000099000000}"/>
    <cellStyle name="Millares 6 5" xfId="154" xr:uid="{00000000-0005-0000-0000-00009A000000}"/>
    <cellStyle name="Millares 7" xfId="155" xr:uid="{00000000-0005-0000-0000-00009B000000}"/>
    <cellStyle name="Millares 7 2" xfId="156" xr:uid="{00000000-0005-0000-0000-00009C000000}"/>
    <cellStyle name="Millares 7 3" xfId="157" xr:uid="{00000000-0005-0000-0000-00009D000000}"/>
    <cellStyle name="Millares 7 4" xfId="158" xr:uid="{00000000-0005-0000-0000-00009E000000}"/>
    <cellStyle name="Millares 8" xfId="159" xr:uid="{00000000-0005-0000-0000-00009F000000}"/>
    <cellStyle name="Millares 8 2" xfId="160" xr:uid="{00000000-0005-0000-0000-0000A0000000}"/>
    <cellStyle name="Millares 8 3" xfId="161" xr:uid="{00000000-0005-0000-0000-0000A1000000}"/>
    <cellStyle name="Millares 8 4" xfId="162" xr:uid="{00000000-0005-0000-0000-0000A2000000}"/>
    <cellStyle name="Millares 9" xfId="163" xr:uid="{00000000-0005-0000-0000-0000A3000000}"/>
    <cellStyle name="Millares 9 2" xfId="164" xr:uid="{00000000-0005-0000-0000-0000A4000000}"/>
    <cellStyle name="MOIS" xfId="165" xr:uid="{00000000-0005-0000-0000-0000A5000000}"/>
    <cellStyle name="Moneda" xfId="166" builtinId="4"/>
    <cellStyle name="Moneda [0] 2" xfId="167" xr:uid="{00000000-0005-0000-0000-0000A7000000}"/>
    <cellStyle name="Moneda [0] 3" xfId="279" xr:uid="{00000000-0005-0000-0000-000017010000}"/>
    <cellStyle name="Moneda [0] 3 2" xfId="284" xr:uid="{00000000-0005-0000-0000-00001C010000}"/>
    <cellStyle name="Moneda [0] 4" xfId="285" xr:uid="{00000000-0005-0000-0000-00001D010000}"/>
    <cellStyle name="Moneda 10" xfId="168" xr:uid="{00000000-0005-0000-0000-0000A8000000}"/>
    <cellStyle name="Moneda 10 2" xfId="278" xr:uid="{00000000-0005-0000-0000-000016010000}"/>
    <cellStyle name="Moneda 11" xfId="169" xr:uid="{00000000-0005-0000-0000-0000A9000000}"/>
    <cellStyle name="Moneda 11 2" xfId="170" xr:uid="{00000000-0005-0000-0000-0000AA000000}"/>
    <cellStyle name="Moneda 12" xfId="171" xr:uid="{00000000-0005-0000-0000-0000AB000000}"/>
    <cellStyle name="Moneda 13" xfId="172" xr:uid="{00000000-0005-0000-0000-0000AC000000}"/>
    <cellStyle name="Moneda 14" xfId="173" xr:uid="{00000000-0005-0000-0000-0000AD000000}"/>
    <cellStyle name="Moneda 15" xfId="174" xr:uid="{00000000-0005-0000-0000-0000AE000000}"/>
    <cellStyle name="Moneda 16" xfId="175" xr:uid="{00000000-0005-0000-0000-0000AF000000}"/>
    <cellStyle name="Moneda 17" xfId="176" xr:uid="{00000000-0005-0000-0000-0000B0000000}"/>
    <cellStyle name="Moneda 2" xfId="177" xr:uid="{00000000-0005-0000-0000-0000B1000000}"/>
    <cellStyle name="Moneda 2 2" xfId="178" xr:uid="{00000000-0005-0000-0000-0000B2000000}"/>
    <cellStyle name="Moneda 2 2 2" xfId="179" xr:uid="{00000000-0005-0000-0000-0000B3000000}"/>
    <cellStyle name="Moneda 2 2 2 2" xfId="277" xr:uid="{00000000-0005-0000-0000-000015010000}"/>
    <cellStyle name="Moneda 2 3" xfId="180" xr:uid="{00000000-0005-0000-0000-0000B4000000}"/>
    <cellStyle name="Moneda 2 3 2" xfId="181" xr:uid="{00000000-0005-0000-0000-0000B5000000}"/>
    <cellStyle name="Moneda 2 4" xfId="182" xr:uid="{00000000-0005-0000-0000-0000B6000000}"/>
    <cellStyle name="Moneda 2 5" xfId="183" xr:uid="{00000000-0005-0000-0000-0000B7000000}"/>
    <cellStyle name="Moneda 3" xfId="184" xr:uid="{00000000-0005-0000-0000-0000B8000000}"/>
    <cellStyle name="Moneda 3 2" xfId="185" xr:uid="{00000000-0005-0000-0000-0000B9000000}"/>
    <cellStyle name="Moneda 3 2 2" xfId="186" xr:uid="{00000000-0005-0000-0000-0000BA000000}"/>
    <cellStyle name="Moneda 3 2 3" xfId="187" xr:uid="{00000000-0005-0000-0000-0000BB000000}"/>
    <cellStyle name="Moneda 3 3" xfId="188" xr:uid="{00000000-0005-0000-0000-0000BC000000}"/>
    <cellStyle name="Moneda 4" xfId="189" xr:uid="{00000000-0005-0000-0000-0000BD000000}"/>
    <cellStyle name="Moneda 4 2" xfId="190" xr:uid="{00000000-0005-0000-0000-0000BE000000}"/>
    <cellStyle name="Moneda 5" xfId="191" xr:uid="{00000000-0005-0000-0000-0000BF000000}"/>
    <cellStyle name="Moneda 5 2" xfId="192" xr:uid="{00000000-0005-0000-0000-0000C0000000}"/>
    <cellStyle name="Moneda 6" xfId="193" xr:uid="{00000000-0005-0000-0000-0000C1000000}"/>
    <cellStyle name="Moneda 6 2" xfId="194" xr:uid="{00000000-0005-0000-0000-0000C2000000}"/>
    <cellStyle name="Moneda 7" xfId="195" xr:uid="{00000000-0005-0000-0000-0000C3000000}"/>
    <cellStyle name="Moneda 7 2" xfId="196" xr:uid="{00000000-0005-0000-0000-0000C4000000}"/>
    <cellStyle name="Moneda 8" xfId="197" xr:uid="{00000000-0005-0000-0000-0000C5000000}"/>
    <cellStyle name="Moneda 9" xfId="198" xr:uid="{00000000-0005-0000-0000-0000C6000000}"/>
    <cellStyle name="Moneda0" xfId="199" xr:uid="{00000000-0005-0000-0000-0000C7000000}"/>
    <cellStyle name="Monetario" xfId="200" xr:uid="{00000000-0005-0000-0000-0000C8000000}"/>
    <cellStyle name="Normal" xfId="0" builtinId="0"/>
    <cellStyle name="Normal 10" xfId="201" xr:uid="{00000000-0005-0000-0000-0000C9000000}"/>
    <cellStyle name="Normal 11" xfId="282" xr:uid="{00000000-0005-0000-0000-00001A010000}"/>
    <cellStyle name="Normal 13" xfId="283" xr:uid="{00000000-0005-0000-0000-00001B010000}"/>
    <cellStyle name="Normal 2" xfId="202" xr:uid="{00000000-0005-0000-0000-0000CA000000}"/>
    <cellStyle name="Normal 2 10" xfId="203" xr:uid="{00000000-0005-0000-0000-0000CB000000}"/>
    <cellStyle name="Normal 2 11" xfId="280" xr:uid="{00000000-0005-0000-0000-000018010000}"/>
    <cellStyle name="Normal 2 2" xfId="204" xr:uid="{00000000-0005-0000-0000-0000CC000000}"/>
    <cellStyle name="Normal 2 2 2" xfId="205" xr:uid="{00000000-0005-0000-0000-0000CD000000}"/>
    <cellStyle name="Normal 2 2 2 2" xfId="275" xr:uid="{00000000-0005-0000-0000-000013010000}"/>
    <cellStyle name="Normal 2 2 3" xfId="206" xr:uid="{00000000-0005-0000-0000-0000CE000000}"/>
    <cellStyle name="Normal 2 3" xfId="207" xr:uid="{00000000-0005-0000-0000-0000CF000000}"/>
    <cellStyle name="Normal 2 3 2" xfId="208" xr:uid="{00000000-0005-0000-0000-0000D0000000}"/>
    <cellStyle name="Normal 2 4" xfId="209" xr:uid="{00000000-0005-0000-0000-0000D1000000}"/>
    <cellStyle name="Normal 2 4 2" xfId="210" xr:uid="{00000000-0005-0000-0000-0000D2000000}"/>
    <cellStyle name="Normal 2 4 3" xfId="211" xr:uid="{00000000-0005-0000-0000-0000D3000000}"/>
    <cellStyle name="Normal 2 5" xfId="212" xr:uid="{00000000-0005-0000-0000-0000D4000000}"/>
    <cellStyle name="Normal 2 5 2" xfId="213" xr:uid="{00000000-0005-0000-0000-0000D5000000}"/>
    <cellStyle name="Normal 2 6" xfId="214" xr:uid="{00000000-0005-0000-0000-0000D6000000}"/>
    <cellStyle name="Normal 2 7" xfId="215" xr:uid="{00000000-0005-0000-0000-0000D7000000}"/>
    <cellStyle name="Normal 2 8" xfId="216" xr:uid="{00000000-0005-0000-0000-0000D8000000}"/>
    <cellStyle name="Normal 2 9" xfId="217" xr:uid="{00000000-0005-0000-0000-0000D9000000}"/>
    <cellStyle name="Normal 3" xfId="218" xr:uid="{00000000-0005-0000-0000-0000DA000000}"/>
    <cellStyle name="Normal 3 18" xfId="219" xr:uid="{00000000-0005-0000-0000-0000DB000000}"/>
    <cellStyle name="Normal 3 2" xfId="220" xr:uid="{00000000-0005-0000-0000-0000DC000000}"/>
    <cellStyle name="Normal 3 2 2" xfId="221" xr:uid="{00000000-0005-0000-0000-0000DD000000}"/>
    <cellStyle name="Normal 3 3" xfId="222" xr:uid="{00000000-0005-0000-0000-0000DE000000}"/>
    <cellStyle name="Normal 3 4" xfId="223" xr:uid="{00000000-0005-0000-0000-0000DF000000}"/>
    <cellStyle name="Normal 3 5" xfId="224" xr:uid="{00000000-0005-0000-0000-0000E0000000}"/>
    <cellStyle name="Normal 3_ACTA PARCIAL 1 AULAS 235_ACTA MODIFICIATORIA URB GRANADA 235" xfId="225" xr:uid="{00000000-0005-0000-0000-0000E1000000}"/>
    <cellStyle name="Normal 4" xfId="226" xr:uid="{00000000-0005-0000-0000-0000E2000000}"/>
    <cellStyle name="Normal 4 2" xfId="227" xr:uid="{00000000-0005-0000-0000-0000E3000000}"/>
    <cellStyle name="Normal 4 2 2" xfId="228" xr:uid="{00000000-0005-0000-0000-0000E4000000}"/>
    <cellStyle name="Normal 4 3" xfId="229" xr:uid="{00000000-0005-0000-0000-0000E5000000}"/>
    <cellStyle name="Normal 5" xfId="230" xr:uid="{00000000-0005-0000-0000-0000E6000000}"/>
    <cellStyle name="Normal 5 2" xfId="231" xr:uid="{00000000-0005-0000-0000-0000E7000000}"/>
    <cellStyle name="Normal 5 3" xfId="232" xr:uid="{00000000-0005-0000-0000-0000E8000000}"/>
    <cellStyle name="Normal 5 4" xfId="233" xr:uid="{00000000-0005-0000-0000-0000E9000000}"/>
    <cellStyle name="Normal 6" xfId="234" xr:uid="{00000000-0005-0000-0000-0000EA000000}"/>
    <cellStyle name="Normal 6 2" xfId="235" xr:uid="{00000000-0005-0000-0000-0000EB000000}"/>
    <cellStyle name="Normal 6 2 2" xfId="274" xr:uid="{00000000-0005-0000-0000-000012010000}"/>
    <cellStyle name="Normal 6 3" xfId="236" xr:uid="{00000000-0005-0000-0000-0000EC000000}"/>
    <cellStyle name="Normal 7" xfId="237" xr:uid="{00000000-0005-0000-0000-0000ED000000}"/>
    <cellStyle name="Normal 7 2" xfId="238" xr:uid="{00000000-0005-0000-0000-0000EE000000}"/>
    <cellStyle name="Normal 8" xfId="239" xr:uid="{00000000-0005-0000-0000-0000EF000000}"/>
    <cellStyle name="Normal 8 2" xfId="240" xr:uid="{00000000-0005-0000-0000-0000F0000000}"/>
    <cellStyle name="Normal 9" xfId="241" xr:uid="{00000000-0005-0000-0000-0000F1000000}"/>
    <cellStyle name="Normal 9 2" xfId="242" xr:uid="{00000000-0005-0000-0000-0000F2000000}"/>
    <cellStyle name="Note" xfId="243" xr:uid="{00000000-0005-0000-0000-0000F3000000}"/>
    <cellStyle name="Output" xfId="244" xr:uid="{00000000-0005-0000-0000-0000F4000000}"/>
    <cellStyle name="Percent" xfId="1" xr:uid="{00000000-0005-0000-0000-000001000000}"/>
    <cellStyle name="Porcentaje" xfId="245" builtinId="5"/>
    <cellStyle name="Porcentaje 2" xfId="246" xr:uid="{00000000-0005-0000-0000-0000F6000000}"/>
    <cellStyle name="Porcentaje 2 2" xfId="247" xr:uid="{00000000-0005-0000-0000-0000F7000000}"/>
    <cellStyle name="Porcentaje 3" xfId="248" xr:uid="{00000000-0005-0000-0000-0000F8000000}"/>
    <cellStyle name="Porcentaje 4" xfId="281" xr:uid="{00000000-0005-0000-0000-000019010000}"/>
    <cellStyle name="Porcentual 2" xfId="249" xr:uid="{00000000-0005-0000-0000-0000F9000000}"/>
    <cellStyle name="Porcentual 2 2" xfId="250" xr:uid="{00000000-0005-0000-0000-0000FA000000}"/>
    <cellStyle name="Porcentual 2 2 2" xfId="251" xr:uid="{00000000-0005-0000-0000-0000FB000000}"/>
    <cellStyle name="Porcentual 2 2 3" xfId="252" xr:uid="{00000000-0005-0000-0000-0000FC000000}"/>
    <cellStyle name="Porcentual 2 3" xfId="253" xr:uid="{00000000-0005-0000-0000-0000FD000000}"/>
    <cellStyle name="Porcentual 2 4" xfId="254" xr:uid="{00000000-0005-0000-0000-0000FE000000}"/>
    <cellStyle name="Porcentual 3" xfId="255" xr:uid="{00000000-0005-0000-0000-0000FF000000}"/>
    <cellStyle name="Porcentual 3 2" xfId="256" xr:uid="{00000000-0005-0000-0000-000000010000}"/>
    <cellStyle name="Porcentual 3 2 2" xfId="257" xr:uid="{00000000-0005-0000-0000-000001010000}"/>
    <cellStyle name="Porcentual 3 3" xfId="258" xr:uid="{00000000-0005-0000-0000-000002010000}"/>
    <cellStyle name="Porcentual 3 4" xfId="259" xr:uid="{00000000-0005-0000-0000-000003010000}"/>
    <cellStyle name="Porcentual 4" xfId="260" xr:uid="{00000000-0005-0000-0000-000004010000}"/>
    <cellStyle name="Porcentual 4 2" xfId="261" xr:uid="{00000000-0005-0000-0000-000005010000}"/>
    <cellStyle name="Porcentual 4 3" xfId="262" xr:uid="{00000000-0005-0000-0000-000006010000}"/>
    <cellStyle name="Porcentual 5" xfId="263" xr:uid="{00000000-0005-0000-0000-000007010000}"/>
    <cellStyle name="Porcentual 6" xfId="264" xr:uid="{00000000-0005-0000-0000-000008010000}"/>
    <cellStyle name="Porcentual 7" xfId="265" xr:uid="{00000000-0005-0000-0000-000009010000}"/>
    <cellStyle name="Punto0" xfId="266" xr:uid="{00000000-0005-0000-0000-00000A010000}"/>
    <cellStyle name="Punto0 2" xfId="267" xr:uid="{00000000-0005-0000-0000-00000B010000}"/>
    <cellStyle name="Separador de milhares 2" xfId="268" xr:uid="{00000000-0005-0000-0000-00000C010000}"/>
    <cellStyle name="Separador de milhares_Civil-Lote B-Gurupi" xfId="269" xr:uid="{00000000-0005-0000-0000-00000D010000}"/>
    <cellStyle name="Title" xfId="270" xr:uid="{00000000-0005-0000-0000-00000E010000}"/>
    <cellStyle name="Título de hoja" xfId="271" xr:uid="{00000000-0005-0000-0000-00000F010000}"/>
    <cellStyle name="Total 2" xfId="272" xr:uid="{00000000-0005-0000-0000-000010010000}"/>
    <cellStyle name="Warning Text" xfId="273" xr:uid="{00000000-0005-0000-0000-000011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AA587-B805-4625-B16D-8739DF0C1928}">
  <dimension ref="A1:A15"/>
  <sheetViews>
    <sheetView tabSelected="1" topLeftCell="A11" workbookViewId="0">
      <selection activeCell="B4" sqref="B4"/>
    </sheetView>
  </sheetViews>
  <sheetFormatPr baseColWidth="10" defaultRowHeight="12.5"/>
  <cols>
    <col min="1" max="1" width="106.90625" customWidth="1"/>
  </cols>
  <sheetData>
    <row r="1" spans="1:1" ht="68" customHeight="1">
      <c r="A1" s="79" t="s">
        <v>199</v>
      </c>
    </row>
    <row r="3" spans="1:1" ht="67" customHeight="1">
      <c r="A3" s="80" t="s">
        <v>203</v>
      </c>
    </row>
    <row r="4" spans="1:1" ht="68" customHeight="1">
      <c r="A4" s="80" t="s">
        <v>209</v>
      </c>
    </row>
    <row r="5" spans="1:1" ht="88">
      <c r="A5" s="80" t="s">
        <v>200</v>
      </c>
    </row>
    <row r="6" spans="1:1" ht="75.5">
      <c r="A6" s="80" t="s">
        <v>201</v>
      </c>
    </row>
    <row r="7" spans="1:1" ht="91" customHeight="1">
      <c r="A7" s="80" t="s">
        <v>204</v>
      </c>
    </row>
    <row r="8" spans="1:1" ht="79.5" customHeight="1">
      <c r="A8" s="80" t="s">
        <v>202</v>
      </c>
    </row>
    <row r="9" spans="1:1" ht="80.5" customHeight="1">
      <c r="A9" s="79" t="s">
        <v>207</v>
      </c>
    </row>
    <row r="10" spans="1:1" ht="38">
      <c r="A10" s="79" t="s">
        <v>205</v>
      </c>
    </row>
    <row r="11" spans="1:1" ht="63">
      <c r="A11" s="80" t="s">
        <v>206</v>
      </c>
    </row>
    <row r="12" spans="1:1" ht="50.5">
      <c r="A12" s="80" t="s">
        <v>208</v>
      </c>
    </row>
    <row r="13" spans="1:1">
      <c r="A13" s="80"/>
    </row>
    <row r="15" spans="1:1" ht="25">
      <c r="A15" s="80" t="s">
        <v>198</v>
      </c>
    </row>
  </sheetData>
  <sheetProtection algorithmName="SHA-512" hashValue="0DCiISRSIeMAxYVBiId5/vSS2c9mNCiEC4gEKO4FERyDwu+WpVONmygT9IVuMeRcyRONPd7/TEQ64Rv0i1F8HQ==" saltValue="MQ79IeaM3XiTkVjq7LZlgA==" spinCount="100000" sheet="1" formatCells="0" formatColumns="0" formatRows="0" insertColumns="0" insertRows="0" insertHyperlinks="0" deleteColumns="0" deleteRows="0" sort="0" autoFilter="0" pivotTables="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2770E-FACB-4FC9-9650-B2A048AE9CE2}">
  <dimension ref="A1:DQ22"/>
  <sheetViews>
    <sheetView showGridLines="0" zoomScale="80" zoomScaleNormal="80" workbookViewId="0">
      <selection activeCell="F2" sqref="F2:G2"/>
    </sheetView>
  </sheetViews>
  <sheetFormatPr baseColWidth="10" defaultColWidth="10.81640625" defaultRowHeight="12.5"/>
  <cols>
    <col min="1" max="1" width="15.453125" style="17" customWidth="1"/>
    <col min="2" max="2" width="20.453125" style="17" bestFit="1" customWidth="1"/>
    <col min="3" max="3" width="27.26953125" style="17" bestFit="1" customWidth="1"/>
    <col min="4" max="4" width="16.81640625" style="17" customWidth="1"/>
    <col min="5" max="5" width="20.453125" style="17" customWidth="1"/>
    <col min="6" max="6" width="16.81640625" style="17" customWidth="1"/>
    <col min="7" max="7" width="20.453125" style="17" customWidth="1"/>
    <col min="8" max="8" width="16.81640625" style="17" customWidth="1"/>
    <col min="9" max="9" width="16.453125" style="17" customWidth="1"/>
    <col min="10" max="10" width="16.81640625" style="17" customWidth="1"/>
    <col min="11" max="11" width="20.453125" style="17" customWidth="1"/>
    <col min="12" max="12" width="16.81640625" style="17" customWidth="1"/>
    <col min="13" max="13" width="25" style="17" customWidth="1"/>
    <col min="14" max="14" width="16.81640625" style="17" customWidth="1"/>
    <col min="15" max="15" width="20.453125" style="17" customWidth="1"/>
    <col min="16" max="16" width="16.81640625" style="17" customWidth="1"/>
    <col min="17" max="17" width="20.453125" style="17" customWidth="1"/>
    <col min="18" max="18" width="16.81640625" style="17" customWidth="1"/>
    <col min="19" max="19" width="20.453125" style="17" customWidth="1"/>
    <col min="20" max="20" width="16.81640625" style="17" customWidth="1"/>
    <col min="21" max="21" width="20.453125" style="17" customWidth="1"/>
    <col min="22" max="22" width="16.81640625" style="17" customWidth="1"/>
    <col min="23" max="23" width="16.453125" style="17" customWidth="1"/>
    <col min="24" max="24" width="16.81640625" style="17" customWidth="1"/>
    <col min="25" max="25" width="25" style="17" customWidth="1"/>
    <col min="26" max="26" width="16.81640625" style="17" customWidth="1"/>
    <col min="27" max="27" width="20.453125" style="17" customWidth="1"/>
    <col min="28" max="28" width="20.1796875" style="17" customWidth="1"/>
    <col min="29" max="29" width="20.453125" style="17" customWidth="1"/>
    <col min="30" max="30" width="20.1796875" style="17" customWidth="1"/>
    <col min="31" max="31" width="20.453125" style="17" customWidth="1"/>
    <col min="32" max="32" width="16.81640625" style="17" customWidth="1"/>
    <col min="33" max="33" width="20.453125" style="17" customWidth="1"/>
    <col min="34" max="34" width="16.81640625" style="17" customWidth="1"/>
    <col min="35" max="35" width="20.453125" style="17" customWidth="1"/>
    <col min="36" max="36" width="16.81640625" style="17" customWidth="1"/>
    <col min="37" max="37" width="20.453125" style="17" customWidth="1"/>
    <col min="38" max="38" width="16.81640625" style="17" customWidth="1"/>
    <col min="39" max="39" width="20.453125" style="17" customWidth="1"/>
    <col min="40" max="40" width="16.81640625" style="17" customWidth="1"/>
    <col min="41" max="41" width="20.453125" style="17" customWidth="1"/>
    <col min="42" max="42" width="16.81640625" style="17" customWidth="1"/>
    <col min="43" max="43" width="20.453125" style="17" customWidth="1"/>
    <col min="44" max="44" width="16.81640625" style="17" customWidth="1"/>
    <col min="45" max="45" width="20.453125" style="17" customWidth="1"/>
    <col min="46" max="46" width="16.81640625" style="17" customWidth="1"/>
    <col min="47" max="47" width="20.453125" style="17" customWidth="1"/>
    <col min="48" max="48" width="16.81640625" style="17" customWidth="1"/>
    <col min="49" max="49" width="25" style="17" customWidth="1"/>
    <col min="50" max="50" width="16.81640625" style="17" customWidth="1"/>
    <col min="51" max="51" width="25" style="17" customWidth="1"/>
    <col min="52" max="52" width="16.81640625" style="17" customWidth="1"/>
    <col min="53" max="53" width="20.453125" style="17" customWidth="1"/>
    <col min="54" max="54" width="16.81640625" style="17" customWidth="1"/>
    <col min="55" max="55" width="20.453125" style="17" customWidth="1"/>
    <col min="56" max="56" width="16.81640625" style="17" customWidth="1"/>
    <col min="57" max="57" width="20.453125" style="17" customWidth="1"/>
    <col min="58" max="58" width="16.81640625" style="17" customWidth="1"/>
    <col min="59" max="59" width="20.453125" style="17" customWidth="1"/>
    <col min="60" max="60" width="16.81640625" style="17" customWidth="1"/>
    <col min="61" max="61" width="20.453125" style="17" customWidth="1"/>
    <col min="62" max="62" width="16.81640625" style="17" customWidth="1"/>
    <col min="63" max="63" width="20.453125" style="17" customWidth="1"/>
    <col min="64" max="64" width="16.81640625" style="17" customWidth="1"/>
    <col min="65" max="65" width="16.453125" style="17" customWidth="1"/>
    <col min="66" max="66" width="16.81640625" style="17" customWidth="1"/>
    <col min="67" max="67" width="20.453125" style="17" customWidth="1"/>
    <col min="68" max="68" width="16.81640625" style="17" customWidth="1"/>
    <col min="69" max="69" width="20.453125" style="17" customWidth="1"/>
    <col min="70" max="70" width="16.81640625" style="17" customWidth="1"/>
    <col min="71" max="71" width="20.453125" style="17" customWidth="1"/>
    <col min="72" max="72" width="16.81640625" style="17" customWidth="1"/>
    <col min="73" max="73" width="20.453125" style="17" customWidth="1"/>
    <col min="74" max="74" width="16.81640625" style="17" customWidth="1"/>
    <col min="75" max="75" width="20.453125" style="17" customWidth="1"/>
    <col min="76" max="76" width="16.81640625" style="17" customWidth="1"/>
    <col min="77" max="77" width="20.453125" style="17" customWidth="1"/>
    <col min="78" max="78" width="16.81640625" style="17" customWidth="1"/>
    <col min="79" max="79" width="20.453125" style="17" customWidth="1"/>
    <col min="80" max="80" width="16.81640625" style="17" customWidth="1"/>
    <col min="81" max="81" width="20.453125" style="17" customWidth="1"/>
    <col min="82" max="82" width="16.81640625" style="17" customWidth="1"/>
    <col min="83" max="83" width="20.453125" style="17" customWidth="1"/>
    <col min="84" max="84" width="16.81640625" style="17" customWidth="1"/>
    <col min="85" max="85" width="20.453125" style="17" customWidth="1"/>
    <col min="86" max="86" width="16.81640625" style="17" customWidth="1"/>
    <col min="87" max="87" width="20.453125" style="17" customWidth="1"/>
    <col min="88" max="88" width="16.81640625" style="17" customWidth="1"/>
    <col min="89" max="89" width="20.453125" style="17" customWidth="1"/>
    <col min="90" max="90" width="16.81640625" style="17" customWidth="1"/>
    <col min="91" max="91" width="20.453125" style="17" customWidth="1"/>
    <col min="92" max="92" width="16.81640625" style="17" customWidth="1"/>
    <col min="93" max="93" width="20.453125" style="17" customWidth="1"/>
    <col min="94" max="94" width="16.81640625" style="17" customWidth="1"/>
    <col min="95" max="95" width="20.453125" style="17" customWidth="1"/>
    <col min="96" max="96" width="16.81640625" style="17" customWidth="1"/>
    <col min="97" max="97" width="20.453125" style="17" customWidth="1"/>
    <col min="98" max="98" width="16.81640625" style="17" customWidth="1"/>
    <col min="99" max="99" width="20.453125" style="17" customWidth="1"/>
    <col min="100" max="100" width="16.81640625" style="17" customWidth="1"/>
    <col min="101" max="101" width="20.453125" style="17" customWidth="1"/>
    <col min="102" max="102" width="16.81640625" style="17" customWidth="1"/>
    <col min="103" max="103" width="25" style="17" customWidth="1"/>
    <col min="104" max="104" width="16.81640625" style="17" customWidth="1"/>
    <col min="105" max="105" width="20.453125" style="17" customWidth="1"/>
    <col min="106" max="106" width="16.81640625" style="17" customWidth="1"/>
    <col min="107" max="107" width="20.453125" style="17" customWidth="1"/>
    <col min="108" max="108" width="16.81640625" style="17" customWidth="1"/>
    <col min="109" max="109" width="20.453125" style="17" customWidth="1"/>
    <col min="110" max="110" width="14.81640625" style="17" customWidth="1"/>
    <col min="111" max="111" width="19.81640625" style="17" customWidth="1"/>
    <col min="112" max="112" width="25.54296875" style="17" customWidth="1"/>
    <col min="113" max="113" width="14.81640625" style="17" customWidth="1"/>
    <col min="114" max="114" width="23.453125" style="17" customWidth="1"/>
    <col min="115" max="115" width="15.453125" style="17" customWidth="1"/>
    <col min="116" max="116" width="24.453125" style="17" customWidth="1"/>
    <col min="117" max="117" width="16" style="17" customWidth="1"/>
    <col min="118" max="118" width="20" style="17" customWidth="1"/>
    <col min="119" max="119" width="22.7265625" style="17" customWidth="1"/>
    <col min="120" max="120" width="23.453125" style="17" customWidth="1"/>
    <col min="121" max="121" width="26" style="17" customWidth="1"/>
    <col min="122" max="16384" width="10.81640625" style="17"/>
  </cols>
  <sheetData>
    <row r="1" spans="1:121" ht="82.9" customHeight="1" thickBot="1">
      <c r="A1" s="9"/>
      <c r="B1" s="58">
        <f>+DP22</f>
        <v>0</v>
      </c>
      <c r="C1" s="59" t="s">
        <v>0</v>
      </c>
      <c r="D1" s="94" t="s">
        <v>1</v>
      </c>
      <c r="E1" s="95"/>
      <c r="F1" s="94" t="s">
        <v>2</v>
      </c>
      <c r="G1" s="95"/>
      <c r="H1" s="94" t="s">
        <v>3</v>
      </c>
      <c r="I1" s="95"/>
      <c r="J1" s="94" t="s">
        <v>4</v>
      </c>
      <c r="K1" s="95"/>
      <c r="L1" s="94" t="s">
        <v>5</v>
      </c>
      <c r="M1" s="95"/>
      <c r="N1" s="94" t="s">
        <v>6</v>
      </c>
      <c r="O1" s="95"/>
      <c r="P1" s="94" t="s">
        <v>7</v>
      </c>
      <c r="Q1" s="95"/>
      <c r="R1" s="94" t="s">
        <v>8</v>
      </c>
      <c r="S1" s="95"/>
      <c r="T1" s="94" t="s">
        <v>9</v>
      </c>
      <c r="U1" s="95"/>
      <c r="V1" s="94" t="s">
        <v>10</v>
      </c>
      <c r="W1" s="95"/>
      <c r="X1" s="94" t="s">
        <v>11</v>
      </c>
      <c r="Y1" s="95"/>
      <c r="Z1" s="94" t="s">
        <v>12</v>
      </c>
      <c r="AA1" s="95"/>
      <c r="AB1" s="94" t="s">
        <v>13</v>
      </c>
      <c r="AC1" s="95"/>
      <c r="AD1" s="94" t="s">
        <v>14</v>
      </c>
      <c r="AE1" s="95"/>
      <c r="AF1" s="94" t="s">
        <v>15</v>
      </c>
      <c r="AG1" s="95"/>
      <c r="AH1" s="94" t="s">
        <v>16</v>
      </c>
      <c r="AI1" s="95"/>
      <c r="AJ1" s="94" t="s">
        <v>17</v>
      </c>
      <c r="AK1" s="95"/>
      <c r="AL1" s="94" t="s">
        <v>18</v>
      </c>
      <c r="AM1" s="95"/>
      <c r="AN1" s="94" t="s">
        <v>19</v>
      </c>
      <c r="AO1" s="95"/>
      <c r="AP1" s="94" t="s">
        <v>20</v>
      </c>
      <c r="AQ1" s="95"/>
      <c r="AR1" s="94" t="s">
        <v>21</v>
      </c>
      <c r="AS1" s="95"/>
      <c r="AT1" s="94" t="s">
        <v>22</v>
      </c>
      <c r="AU1" s="95"/>
      <c r="AV1" s="94" t="s">
        <v>23</v>
      </c>
      <c r="AW1" s="95"/>
      <c r="AX1" s="94" t="s">
        <v>24</v>
      </c>
      <c r="AY1" s="95"/>
      <c r="AZ1" s="94" t="s">
        <v>25</v>
      </c>
      <c r="BA1" s="95"/>
      <c r="BB1" s="94" t="s">
        <v>26</v>
      </c>
      <c r="BC1" s="95"/>
      <c r="BD1" s="94" t="s">
        <v>27</v>
      </c>
      <c r="BE1" s="95"/>
      <c r="BF1" s="94" t="s">
        <v>28</v>
      </c>
      <c r="BG1" s="95"/>
      <c r="BH1" s="94" t="s">
        <v>29</v>
      </c>
      <c r="BI1" s="95"/>
      <c r="BJ1" s="94" t="s">
        <v>30</v>
      </c>
      <c r="BK1" s="95"/>
      <c r="BL1" s="94" t="s">
        <v>31</v>
      </c>
      <c r="BM1" s="95"/>
      <c r="BN1" s="94" t="s">
        <v>32</v>
      </c>
      <c r="BO1" s="95"/>
      <c r="BP1" s="94" t="s">
        <v>33</v>
      </c>
      <c r="BQ1" s="95"/>
      <c r="BR1" s="94" t="s">
        <v>34</v>
      </c>
      <c r="BS1" s="95"/>
      <c r="BT1" s="94" t="s">
        <v>35</v>
      </c>
      <c r="BU1" s="95"/>
      <c r="BV1" s="94" t="s">
        <v>36</v>
      </c>
      <c r="BW1" s="95"/>
      <c r="BX1" s="94" t="s">
        <v>37</v>
      </c>
      <c r="BY1" s="95"/>
      <c r="BZ1" s="94" t="s">
        <v>38</v>
      </c>
      <c r="CA1" s="95"/>
      <c r="CB1" s="94" t="s">
        <v>39</v>
      </c>
      <c r="CC1" s="95"/>
      <c r="CD1" s="94" t="s">
        <v>40</v>
      </c>
      <c r="CE1" s="95"/>
      <c r="CF1" s="94" t="s">
        <v>41</v>
      </c>
      <c r="CG1" s="95"/>
      <c r="CH1" s="94" t="s">
        <v>42</v>
      </c>
      <c r="CI1" s="95"/>
      <c r="CJ1" s="94" t="s">
        <v>43</v>
      </c>
      <c r="CK1" s="95"/>
      <c r="CL1" s="94" t="s">
        <v>44</v>
      </c>
      <c r="CM1" s="95"/>
      <c r="CN1" s="94" t="s">
        <v>45</v>
      </c>
      <c r="CO1" s="95"/>
      <c r="CP1" s="94" t="s">
        <v>46</v>
      </c>
      <c r="CQ1" s="95"/>
      <c r="CR1" s="94" t="s">
        <v>47</v>
      </c>
      <c r="CS1" s="95"/>
      <c r="CT1" s="94" t="s">
        <v>48</v>
      </c>
      <c r="CU1" s="95"/>
      <c r="CV1" s="94" t="s">
        <v>49</v>
      </c>
      <c r="CW1" s="95"/>
      <c r="CX1" s="94" t="s">
        <v>50</v>
      </c>
      <c r="CY1" s="95"/>
      <c r="CZ1" s="94" t="s">
        <v>51</v>
      </c>
      <c r="DA1" s="95"/>
      <c r="DB1" s="94" t="s">
        <v>52</v>
      </c>
      <c r="DC1" s="95"/>
      <c r="DD1" s="94" t="s">
        <v>53</v>
      </c>
      <c r="DE1" s="95"/>
      <c r="DF1" s="94" t="s">
        <v>54</v>
      </c>
      <c r="DG1" s="95"/>
      <c r="DH1" s="10"/>
      <c r="DI1" s="11"/>
      <c r="DJ1" s="12"/>
      <c r="DK1" s="13"/>
      <c r="DL1" s="14"/>
      <c r="DM1" s="11"/>
      <c r="DN1" s="15"/>
      <c r="DO1" s="11"/>
      <c r="DP1" s="16"/>
      <c r="DQ1" s="9"/>
    </row>
    <row r="2" spans="1:121" ht="16" thickBot="1">
      <c r="A2" s="18"/>
      <c r="B2" s="19"/>
      <c r="C2" s="20" t="s">
        <v>55</v>
      </c>
      <c r="D2" s="90"/>
      <c r="E2" s="91"/>
      <c r="F2" s="90"/>
      <c r="G2" s="91"/>
      <c r="H2" s="90"/>
      <c r="I2" s="91"/>
      <c r="J2" s="90"/>
      <c r="K2" s="91"/>
      <c r="L2" s="90"/>
      <c r="M2" s="91"/>
      <c r="N2" s="90"/>
      <c r="O2" s="91"/>
      <c r="P2" s="90"/>
      <c r="Q2" s="91"/>
      <c r="R2" s="90"/>
      <c r="S2" s="91"/>
      <c r="T2" s="90"/>
      <c r="U2" s="91"/>
      <c r="V2" s="90"/>
      <c r="W2" s="91"/>
      <c r="X2" s="90"/>
      <c r="Y2" s="91"/>
      <c r="Z2" s="90"/>
      <c r="AA2" s="91"/>
      <c r="AB2" s="90"/>
      <c r="AC2" s="91"/>
      <c r="AD2" s="90"/>
      <c r="AE2" s="91"/>
      <c r="AF2" s="90"/>
      <c r="AG2" s="91"/>
      <c r="AH2" s="90"/>
      <c r="AI2" s="91"/>
      <c r="AJ2" s="90"/>
      <c r="AK2" s="91"/>
      <c r="AL2" s="90"/>
      <c r="AM2" s="91"/>
      <c r="AN2" s="90"/>
      <c r="AO2" s="91"/>
      <c r="AP2" s="90"/>
      <c r="AQ2" s="91"/>
      <c r="AR2" s="90"/>
      <c r="AS2" s="91"/>
      <c r="AT2" s="90"/>
      <c r="AU2" s="91"/>
      <c r="AV2" s="90"/>
      <c r="AW2" s="91"/>
      <c r="AX2" s="90"/>
      <c r="AY2" s="91"/>
      <c r="AZ2" s="90"/>
      <c r="BA2" s="91"/>
      <c r="BB2" s="90"/>
      <c r="BC2" s="91"/>
      <c r="BD2" s="90"/>
      <c r="BE2" s="91"/>
      <c r="BF2" s="90"/>
      <c r="BG2" s="91"/>
      <c r="BH2" s="90"/>
      <c r="BI2" s="91"/>
      <c r="BJ2" s="90"/>
      <c r="BK2" s="91"/>
      <c r="BL2" s="90"/>
      <c r="BM2" s="91"/>
      <c r="BN2" s="92"/>
      <c r="BO2" s="93"/>
      <c r="BP2" s="90"/>
      <c r="BQ2" s="91"/>
      <c r="BR2" s="90"/>
      <c r="BS2" s="91"/>
      <c r="BT2" s="90"/>
      <c r="BU2" s="91"/>
      <c r="BV2" s="90"/>
      <c r="BW2" s="91"/>
      <c r="BX2" s="90"/>
      <c r="BY2" s="91"/>
      <c r="BZ2" s="90"/>
      <c r="CA2" s="91"/>
      <c r="CB2" s="90"/>
      <c r="CC2" s="91"/>
      <c r="CD2" s="90"/>
      <c r="CE2" s="91"/>
      <c r="CF2" s="90"/>
      <c r="CG2" s="91"/>
      <c r="CH2" s="90"/>
      <c r="CI2" s="91"/>
      <c r="CJ2" s="90"/>
      <c r="CK2" s="91"/>
      <c r="CL2" s="90"/>
      <c r="CM2" s="91"/>
      <c r="CN2" s="90"/>
      <c r="CO2" s="91"/>
      <c r="CP2" s="90"/>
      <c r="CQ2" s="91"/>
      <c r="CR2" s="90"/>
      <c r="CS2" s="91"/>
      <c r="CT2" s="90"/>
      <c r="CU2" s="91"/>
      <c r="CV2" s="90"/>
      <c r="CW2" s="91"/>
      <c r="CX2" s="90"/>
      <c r="CY2" s="91"/>
      <c r="CZ2" s="90"/>
      <c r="DA2" s="91"/>
      <c r="DB2" s="90"/>
      <c r="DC2" s="91"/>
      <c r="DD2" s="90"/>
      <c r="DE2" s="91"/>
      <c r="DF2" s="92"/>
      <c r="DG2" s="93"/>
      <c r="DH2" s="21"/>
      <c r="DI2" s="85" t="s">
        <v>56</v>
      </c>
      <c r="DJ2" s="86"/>
      <c r="DK2" s="86"/>
      <c r="DL2" s="86"/>
      <c r="DM2" s="86"/>
      <c r="DN2" s="87"/>
      <c r="DO2" s="22">
        <v>0.19</v>
      </c>
      <c r="DP2" s="23"/>
      <c r="DQ2" s="18"/>
    </row>
    <row r="3" spans="1:121" ht="28.5" thickBot="1">
      <c r="A3" s="9"/>
      <c r="B3" s="24" t="s">
        <v>57</v>
      </c>
      <c r="C3" s="25" t="s">
        <v>58</v>
      </c>
      <c r="D3" s="39" t="s">
        <v>59</v>
      </c>
      <c r="E3" s="40" t="s">
        <v>60</v>
      </c>
      <c r="F3" s="39" t="s">
        <v>59</v>
      </c>
      <c r="G3" s="40" t="s">
        <v>60</v>
      </c>
      <c r="H3" s="39" t="s">
        <v>59</v>
      </c>
      <c r="I3" s="40" t="s">
        <v>60</v>
      </c>
      <c r="J3" s="39" t="s">
        <v>59</v>
      </c>
      <c r="K3" s="40" t="s">
        <v>60</v>
      </c>
      <c r="L3" s="39" t="s">
        <v>59</v>
      </c>
      <c r="M3" s="40" t="s">
        <v>60</v>
      </c>
      <c r="N3" s="39" t="s">
        <v>59</v>
      </c>
      <c r="O3" s="40" t="s">
        <v>60</v>
      </c>
      <c r="P3" s="39" t="s">
        <v>59</v>
      </c>
      <c r="Q3" s="40" t="s">
        <v>60</v>
      </c>
      <c r="R3" s="39" t="s">
        <v>59</v>
      </c>
      <c r="S3" s="40" t="s">
        <v>60</v>
      </c>
      <c r="T3" s="39" t="s">
        <v>59</v>
      </c>
      <c r="U3" s="40" t="s">
        <v>60</v>
      </c>
      <c r="V3" s="39" t="s">
        <v>59</v>
      </c>
      <c r="W3" s="40" t="s">
        <v>60</v>
      </c>
      <c r="X3" s="39" t="s">
        <v>59</v>
      </c>
      <c r="Y3" s="40" t="s">
        <v>60</v>
      </c>
      <c r="Z3" s="39" t="s">
        <v>59</v>
      </c>
      <c r="AA3" s="40" t="s">
        <v>60</v>
      </c>
      <c r="AB3" s="39" t="s">
        <v>59</v>
      </c>
      <c r="AC3" s="40" t="s">
        <v>60</v>
      </c>
      <c r="AD3" s="39" t="s">
        <v>59</v>
      </c>
      <c r="AE3" s="40" t="s">
        <v>60</v>
      </c>
      <c r="AF3" s="39" t="s">
        <v>59</v>
      </c>
      <c r="AG3" s="40" t="s">
        <v>60</v>
      </c>
      <c r="AH3" s="39" t="s">
        <v>59</v>
      </c>
      <c r="AI3" s="40" t="s">
        <v>60</v>
      </c>
      <c r="AJ3" s="39" t="s">
        <v>59</v>
      </c>
      <c r="AK3" s="40" t="s">
        <v>60</v>
      </c>
      <c r="AL3" s="39" t="s">
        <v>59</v>
      </c>
      <c r="AM3" s="40" t="s">
        <v>60</v>
      </c>
      <c r="AN3" s="39" t="s">
        <v>59</v>
      </c>
      <c r="AO3" s="40" t="s">
        <v>60</v>
      </c>
      <c r="AP3" s="39" t="s">
        <v>59</v>
      </c>
      <c r="AQ3" s="40" t="s">
        <v>60</v>
      </c>
      <c r="AR3" s="39" t="s">
        <v>59</v>
      </c>
      <c r="AS3" s="40" t="s">
        <v>60</v>
      </c>
      <c r="AT3" s="39" t="s">
        <v>59</v>
      </c>
      <c r="AU3" s="40" t="s">
        <v>60</v>
      </c>
      <c r="AV3" s="39" t="s">
        <v>59</v>
      </c>
      <c r="AW3" s="40" t="s">
        <v>60</v>
      </c>
      <c r="AX3" s="39" t="s">
        <v>59</v>
      </c>
      <c r="AY3" s="40" t="s">
        <v>60</v>
      </c>
      <c r="AZ3" s="39" t="s">
        <v>59</v>
      </c>
      <c r="BA3" s="40" t="s">
        <v>60</v>
      </c>
      <c r="BB3" s="39" t="s">
        <v>59</v>
      </c>
      <c r="BC3" s="40" t="s">
        <v>60</v>
      </c>
      <c r="BD3" s="39" t="s">
        <v>59</v>
      </c>
      <c r="BE3" s="40" t="s">
        <v>60</v>
      </c>
      <c r="BF3" s="39" t="s">
        <v>59</v>
      </c>
      <c r="BG3" s="40" t="s">
        <v>60</v>
      </c>
      <c r="BH3" s="39" t="s">
        <v>59</v>
      </c>
      <c r="BI3" s="40" t="s">
        <v>60</v>
      </c>
      <c r="BJ3" s="39" t="s">
        <v>59</v>
      </c>
      <c r="BK3" s="40" t="s">
        <v>60</v>
      </c>
      <c r="BL3" s="39" t="s">
        <v>59</v>
      </c>
      <c r="BM3" s="40" t="s">
        <v>60</v>
      </c>
      <c r="BN3" s="39" t="s">
        <v>59</v>
      </c>
      <c r="BO3" s="40" t="s">
        <v>60</v>
      </c>
      <c r="BP3" s="39" t="s">
        <v>59</v>
      </c>
      <c r="BQ3" s="40" t="s">
        <v>60</v>
      </c>
      <c r="BR3" s="39" t="s">
        <v>59</v>
      </c>
      <c r="BS3" s="40" t="s">
        <v>60</v>
      </c>
      <c r="BT3" s="39" t="s">
        <v>59</v>
      </c>
      <c r="BU3" s="40" t="s">
        <v>60</v>
      </c>
      <c r="BV3" s="39" t="s">
        <v>59</v>
      </c>
      <c r="BW3" s="40" t="s">
        <v>60</v>
      </c>
      <c r="BX3" s="39" t="s">
        <v>59</v>
      </c>
      <c r="BY3" s="40" t="s">
        <v>60</v>
      </c>
      <c r="BZ3" s="39" t="s">
        <v>59</v>
      </c>
      <c r="CA3" s="40" t="s">
        <v>60</v>
      </c>
      <c r="CB3" s="39" t="s">
        <v>59</v>
      </c>
      <c r="CC3" s="40" t="s">
        <v>60</v>
      </c>
      <c r="CD3" s="39" t="s">
        <v>59</v>
      </c>
      <c r="CE3" s="40" t="s">
        <v>60</v>
      </c>
      <c r="CF3" s="39" t="s">
        <v>59</v>
      </c>
      <c r="CG3" s="40" t="s">
        <v>60</v>
      </c>
      <c r="CH3" s="39" t="s">
        <v>59</v>
      </c>
      <c r="CI3" s="40" t="s">
        <v>60</v>
      </c>
      <c r="CJ3" s="39" t="s">
        <v>59</v>
      </c>
      <c r="CK3" s="40" t="s">
        <v>60</v>
      </c>
      <c r="CL3" s="39" t="s">
        <v>59</v>
      </c>
      <c r="CM3" s="40" t="s">
        <v>60</v>
      </c>
      <c r="CN3" s="39" t="s">
        <v>59</v>
      </c>
      <c r="CO3" s="40" t="s">
        <v>60</v>
      </c>
      <c r="CP3" s="39" t="s">
        <v>59</v>
      </c>
      <c r="CQ3" s="40" t="s">
        <v>60</v>
      </c>
      <c r="CR3" s="39" t="s">
        <v>59</v>
      </c>
      <c r="CS3" s="40" t="s">
        <v>60</v>
      </c>
      <c r="CT3" s="39" t="s">
        <v>59</v>
      </c>
      <c r="CU3" s="40" t="s">
        <v>60</v>
      </c>
      <c r="CV3" s="39" t="s">
        <v>59</v>
      </c>
      <c r="CW3" s="40" t="s">
        <v>60</v>
      </c>
      <c r="CX3" s="39" t="s">
        <v>59</v>
      </c>
      <c r="CY3" s="40" t="s">
        <v>60</v>
      </c>
      <c r="CZ3" s="39" t="s">
        <v>59</v>
      </c>
      <c r="DA3" s="40" t="s">
        <v>60</v>
      </c>
      <c r="DB3" s="39" t="s">
        <v>59</v>
      </c>
      <c r="DC3" s="40" t="s">
        <v>60</v>
      </c>
      <c r="DD3" s="39" t="s">
        <v>59</v>
      </c>
      <c r="DE3" s="40" t="s">
        <v>60</v>
      </c>
      <c r="DF3" s="39" t="s">
        <v>59</v>
      </c>
      <c r="DG3" s="40" t="s">
        <v>60</v>
      </c>
      <c r="DH3" s="26" t="s">
        <v>61</v>
      </c>
      <c r="DI3" s="85" t="s">
        <v>62</v>
      </c>
      <c r="DJ3" s="88"/>
      <c r="DK3" s="89" t="s">
        <v>63</v>
      </c>
      <c r="DL3" s="88"/>
      <c r="DM3" s="89" t="s">
        <v>64</v>
      </c>
      <c r="DN3" s="88"/>
      <c r="DO3" s="27" t="s">
        <v>65</v>
      </c>
      <c r="DP3" s="28" t="s">
        <v>66</v>
      </c>
      <c r="DQ3" s="9"/>
    </row>
    <row r="4" spans="1:121" ht="16" hidden="1" thickBot="1">
      <c r="A4" s="29"/>
      <c r="B4" s="84" t="s">
        <v>67</v>
      </c>
      <c r="C4" s="60" t="s">
        <v>68</v>
      </c>
      <c r="D4" s="61">
        <v>90</v>
      </c>
      <c r="E4" s="1">
        <f t="shared" ref="E4:E21" si="0">+D4*$D$2</f>
        <v>0</v>
      </c>
      <c r="F4" s="41">
        <v>176.982</v>
      </c>
      <c r="G4" s="1">
        <f t="shared" ref="G4:G21" si="1">+F4*$F$2</f>
        <v>0</v>
      </c>
      <c r="H4" s="62">
        <v>0</v>
      </c>
      <c r="I4" s="1">
        <f t="shared" ref="I4:I21" si="2">+H4*$H$2</f>
        <v>0</v>
      </c>
      <c r="J4" s="62">
        <v>100.16</v>
      </c>
      <c r="K4" s="1">
        <f t="shared" ref="K4:K21" si="3">+J4*$J$2</f>
        <v>0</v>
      </c>
      <c r="L4" s="62">
        <v>0</v>
      </c>
      <c r="M4" s="1">
        <f t="shared" ref="M4:M21" si="4">+L4*$L$2</f>
        <v>0</v>
      </c>
      <c r="N4" s="62">
        <v>0</v>
      </c>
      <c r="O4" s="1">
        <f t="shared" ref="O4:O21" si="5">+N4*$N$2</f>
        <v>0</v>
      </c>
      <c r="P4" s="62">
        <v>1769.82</v>
      </c>
      <c r="Q4" s="1">
        <f t="shared" ref="Q4:Q21" si="6">+P4*$P$2</f>
        <v>0</v>
      </c>
      <c r="R4" s="62">
        <v>1627.47</v>
      </c>
      <c r="S4" s="1">
        <f t="shared" ref="S4:S21" si="7">+R4*$R$2</f>
        <v>0</v>
      </c>
      <c r="T4" s="62">
        <v>3</v>
      </c>
      <c r="U4" s="1">
        <f t="shared" ref="U4:U21" si="8">+T4*$T$2</f>
        <v>0</v>
      </c>
      <c r="V4" s="62">
        <v>0</v>
      </c>
      <c r="W4" s="1">
        <f t="shared" ref="W4:W21" si="9">+V4*$V$2</f>
        <v>0</v>
      </c>
      <c r="X4" s="62">
        <v>0</v>
      </c>
      <c r="Y4" s="1">
        <f t="shared" ref="Y4:Y21" si="10">+X4*$X$2</f>
        <v>0</v>
      </c>
      <c r="Z4" s="62">
        <v>0</v>
      </c>
      <c r="AA4" s="1">
        <f t="shared" ref="AA4:AA21" si="11">+Z4*$Z$2</f>
        <v>0</v>
      </c>
      <c r="AB4" s="62">
        <v>0</v>
      </c>
      <c r="AC4" s="1">
        <f t="shared" ref="AC4:AC21" si="12">+AB4*$AB$2</f>
        <v>0</v>
      </c>
      <c r="AD4" s="62">
        <v>0</v>
      </c>
      <c r="AE4" s="1">
        <f t="shared" ref="AE4:AE21" si="13">+AD4*$AD$2</f>
        <v>0</v>
      </c>
      <c r="AF4" s="62">
        <v>2</v>
      </c>
      <c r="AG4" s="1">
        <f t="shared" ref="AG4:AG21" si="14">+AF4*$AF$2</f>
        <v>0</v>
      </c>
      <c r="AH4" s="62">
        <v>0</v>
      </c>
      <c r="AI4" s="1">
        <f t="shared" ref="AI4:AI21" si="15">+AH4*$AH$2</f>
        <v>0</v>
      </c>
      <c r="AJ4" s="62">
        <v>0</v>
      </c>
      <c r="AK4" s="1">
        <f t="shared" ref="AK4:AK21" si="16">+AJ4*$AJ$2</f>
        <v>0</v>
      </c>
      <c r="AL4" s="62">
        <v>0</v>
      </c>
      <c r="AM4" s="1">
        <f t="shared" ref="AM4:AM21" si="17">+AL4*$AL$2</f>
        <v>0</v>
      </c>
      <c r="AN4" s="62">
        <v>2</v>
      </c>
      <c r="AO4" s="1">
        <f t="shared" ref="AO4:AO21" si="18">+AN4*$AN$2</f>
        <v>0</v>
      </c>
      <c r="AP4" s="62">
        <v>0</v>
      </c>
      <c r="AQ4" s="1">
        <f t="shared" ref="AQ4:AQ21" si="19">+AP4*$AP$2</f>
        <v>0</v>
      </c>
      <c r="AR4" s="62">
        <v>0</v>
      </c>
      <c r="AS4" s="1">
        <f t="shared" ref="AS4:AS21" si="20">+AR4*$AR$2</f>
        <v>0</v>
      </c>
      <c r="AT4" s="62">
        <v>1</v>
      </c>
      <c r="AU4" s="1">
        <f t="shared" ref="AU4:AU21" si="21">+AT4*$AT$2</f>
        <v>0</v>
      </c>
      <c r="AV4" s="62">
        <v>1</v>
      </c>
      <c r="AW4" s="1">
        <f t="shared" ref="AW4:AW21" si="22">+AV4*$AV$2</f>
        <v>0</v>
      </c>
      <c r="AX4" s="62"/>
      <c r="AY4" s="1">
        <f t="shared" ref="AY4:AY21" si="23">+AX4*$AX$2</f>
        <v>0</v>
      </c>
      <c r="AZ4" s="62">
        <f t="shared" ref="AZ4:AZ16" si="24">+R4</f>
        <v>1627.47</v>
      </c>
      <c r="BA4" s="1">
        <f t="shared" ref="BA4:BA21" si="25">+AZ4*$AZ$2</f>
        <v>0</v>
      </c>
      <c r="BB4" s="62">
        <v>6</v>
      </c>
      <c r="BC4" s="1">
        <f t="shared" ref="BC4:BC21" si="26">+BB4*$BB$2</f>
        <v>0</v>
      </c>
      <c r="BD4" s="62">
        <v>0</v>
      </c>
      <c r="BE4" s="1">
        <f t="shared" ref="BE4:BE21" si="27">+BD4*$BD$2</f>
        <v>0</v>
      </c>
      <c r="BF4" s="62">
        <v>0</v>
      </c>
      <c r="BG4" s="2">
        <f t="shared" ref="BG4:BG21" si="28">+BF4*$BF$2</f>
        <v>0</v>
      </c>
      <c r="BH4" s="62">
        <v>0</v>
      </c>
      <c r="BI4" s="2">
        <f t="shared" ref="BI4:BI21" si="29">+BH4*$BH$2</f>
        <v>0</v>
      </c>
      <c r="BJ4" s="41">
        <v>0</v>
      </c>
      <c r="BK4" s="1">
        <f t="shared" ref="BK4:BK21" si="30">+BJ4*$BJ$2</f>
        <v>0</v>
      </c>
      <c r="BL4" s="62">
        <v>0</v>
      </c>
      <c r="BM4" s="1">
        <f t="shared" ref="BM4:BM21" si="31">+BL4*$BL$2</f>
        <v>0</v>
      </c>
      <c r="BN4" s="62">
        <v>0</v>
      </c>
      <c r="BO4" s="1">
        <f t="shared" ref="BO4:BO21" si="32">+BN4*$BN$2</f>
        <v>0</v>
      </c>
      <c r="BP4" s="62">
        <v>0</v>
      </c>
      <c r="BQ4" s="1">
        <f t="shared" ref="BQ4:BQ21" si="33">+BP4*$BP$2</f>
        <v>0</v>
      </c>
      <c r="BR4" s="62">
        <v>0</v>
      </c>
      <c r="BS4" s="1">
        <f t="shared" ref="BS4:BS21" si="34">+BR4*$BR$2</f>
        <v>0</v>
      </c>
      <c r="BT4" s="62">
        <v>20</v>
      </c>
      <c r="BU4" s="1">
        <f t="shared" ref="BU4:BU21" si="35">+BT4*$BT$2</f>
        <v>0</v>
      </c>
      <c r="BV4" s="62">
        <v>13</v>
      </c>
      <c r="BW4" s="1">
        <f t="shared" ref="BW4:BW21" si="36">+BV4*$BV$2</f>
        <v>0</v>
      </c>
      <c r="BX4" s="62">
        <v>7</v>
      </c>
      <c r="BY4" s="1">
        <f t="shared" ref="BY4:BY21" si="37">+BX4*$BX$2</f>
        <v>0</v>
      </c>
      <c r="BZ4" s="62">
        <v>0</v>
      </c>
      <c r="CA4" s="1">
        <f t="shared" ref="CA4:CA21" si="38">+BZ4*$BZ$2</f>
        <v>0</v>
      </c>
      <c r="CB4" s="62">
        <v>0</v>
      </c>
      <c r="CC4" s="1">
        <f t="shared" ref="CC4:CC21" si="39">+CB4*$CB$2</f>
        <v>0</v>
      </c>
      <c r="CD4" s="62">
        <v>0</v>
      </c>
      <c r="CE4" s="1">
        <f t="shared" ref="CE4:CE21" si="40">+CD4*$CD$2</f>
        <v>0</v>
      </c>
      <c r="CF4" s="62">
        <v>0</v>
      </c>
      <c r="CG4" s="1">
        <f t="shared" ref="CG4:CG21" si="41">+CF4*$CF$2</f>
        <v>0</v>
      </c>
      <c r="CH4" s="62">
        <v>0</v>
      </c>
      <c r="CI4" s="1">
        <f t="shared" ref="CI4:CI21" si="42">+CH4*$CH$2</f>
        <v>0</v>
      </c>
      <c r="CJ4" s="62">
        <v>0</v>
      </c>
      <c r="CK4" s="1">
        <f t="shared" ref="CK4:CK21" si="43">+CJ4*$CJ$2</f>
        <v>0</v>
      </c>
      <c r="CL4" s="62">
        <v>0</v>
      </c>
      <c r="CM4" s="1">
        <f t="shared" ref="CM4:CM21" si="44">+CL4*$CL$2</f>
        <v>0</v>
      </c>
      <c r="CN4" s="62">
        <v>0</v>
      </c>
      <c r="CO4" s="1">
        <f t="shared" ref="CO4:CO21" si="45">+CN4*$CN$2</f>
        <v>0</v>
      </c>
      <c r="CP4" s="62">
        <v>0</v>
      </c>
      <c r="CQ4" s="1">
        <f t="shared" ref="CQ4:CQ21" si="46">+CP4*$CP$2</f>
        <v>0</v>
      </c>
      <c r="CR4" s="62">
        <v>0</v>
      </c>
      <c r="CS4" s="1">
        <f t="shared" ref="CS4:CS21" si="47">+CR4*$CR$2</f>
        <v>0</v>
      </c>
      <c r="CT4" s="62">
        <v>0</v>
      </c>
      <c r="CU4" s="1">
        <f t="shared" ref="CU4:CU21" si="48">+CT4*$CT$2</f>
        <v>0</v>
      </c>
      <c r="CV4" s="62">
        <v>0</v>
      </c>
      <c r="CW4" s="2">
        <f t="shared" ref="CW4:CW21" si="49">+CV4*$CV$2</f>
        <v>0</v>
      </c>
      <c r="CX4" s="62">
        <v>0</v>
      </c>
      <c r="CY4" s="1">
        <f t="shared" ref="CY4:CY21" si="50">+CX4*$CX$2</f>
        <v>0</v>
      </c>
      <c r="CZ4" s="62"/>
      <c r="DA4" s="1">
        <f t="shared" ref="DA4:DA21" si="51">+CZ4*$CZ$2</f>
        <v>0</v>
      </c>
      <c r="DB4" s="62"/>
      <c r="DC4" s="1">
        <f t="shared" ref="DC4:DC21" si="52">+DB4*DB$2</f>
        <v>0</v>
      </c>
      <c r="DD4" s="62"/>
      <c r="DE4" s="1">
        <f t="shared" ref="DE4:DE21" si="53">+DD4*DD$2</f>
        <v>0</v>
      </c>
      <c r="DF4" s="62"/>
      <c r="DG4" s="1">
        <f t="shared" ref="DG4:DG21" si="54">+DF4*DF$2</f>
        <v>0</v>
      </c>
      <c r="DH4" s="32">
        <f t="shared" ref="DH4:DH21" si="55">+CY4+CW4+E4+G4+BG4+K4+M4+BI4+O4+Q4+S4+U4+W4+Y4+AA4+AC4+AE4+AI4+AG4+AK4+AO4+AM4+AQ4+AU4+AW4+BA4+BE4+BK4+BM4+BO4+BQ4+BS4+BU4+BW4+BY4+CA4+CC4+CE4+CG4+CI4+CK4+CM4+CO4+CQ4+CS4+CU4+I4+AS4+BC4+DA4+AY4+DG4+DE4+DC4</f>
        <v>0</v>
      </c>
      <c r="DI4" s="33">
        <v>0.1</v>
      </c>
      <c r="DJ4" s="34">
        <f t="shared" ref="DJ4:DJ21" si="56">+DI4*DH4</f>
        <v>0</v>
      </c>
      <c r="DK4" s="33">
        <v>0.04</v>
      </c>
      <c r="DL4" s="35">
        <f t="shared" ref="DL4:DL21" si="57">+DK4*DH4</f>
        <v>0</v>
      </c>
      <c r="DM4" s="33">
        <v>0.01</v>
      </c>
      <c r="DN4" s="34">
        <f t="shared" ref="DN4:DN21" si="58">+DM4*DH4</f>
        <v>0</v>
      </c>
      <c r="DO4" s="34">
        <f t="shared" ref="DO4:DO21" si="59">+$DO$2*DL4</f>
        <v>0</v>
      </c>
      <c r="DP4" s="36">
        <f t="shared" ref="DP4:DP21" si="60">+DH4+DJ4+DL4+DN4+DO4</f>
        <v>0</v>
      </c>
      <c r="DQ4" s="37"/>
    </row>
    <row r="5" spans="1:121" ht="16" hidden="1" thickBot="1">
      <c r="A5" s="29"/>
      <c r="B5" s="84"/>
      <c r="C5" s="60" t="s">
        <v>69</v>
      </c>
      <c r="D5" s="61">
        <v>23.46</v>
      </c>
      <c r="E5" s="1">
        <f t="shared" si="0"/>
        <v>0</v>
      </c>
      <c r="F5" s="62">
        <v>23.46</v>
      </c>
      <c r="G5" s="1">
        <f t="shared" si="1"/>
        <v>0</v>
      </c>
      <c r="H5" s="63">
        <v>8.0299999999999994</v>
      </c>
      <c r="I5" s="1">
        <f t="shared" si="2"/>
        <v>0</v>
      </c>
      <c r="J5" s="62">
        <v>23.46</v>
      </c>
      <c r="K5" s="1">
        <f t="shared" si="3"/>
        <v>0</v>
      </c>
      <c r="L5" s="63">
        <v>52.89</v>
      </c>
      <c r="M5" s="1">
        <f t="shared" si="4"/>
        <v>0</v>
      </c>
      <c r="N5" s="63">
        <v>52.89</v>
      </c>
      <c r="O5" s="1">
        <f t="shared" si="5"/>
        <v>0</v>
      </c>
      <c r="P5" s="63">
        <f>234.6+5.32</f>
        <v>239.92</v>
      </c>
      <c r="Q5" s="1">
        <f t="shared" si="6"/>
        <v>0</v>
      </c>
      <c r="R5" s="63">
        <v>168.02</v>
      </c>
      <c r="S5" s="1">
        <f t="shared" si="7"/>
        <v>0</v>
      </c>
      <c r="T5" s="63">
        <v>1</v>
      </c>
      <c r="U5" s="1">
        <f t="shared" si="8"/>
        <v>0</v>
      </c>
      <c r="V5" s="63">
        <v>0</v>
      </c>
      <c r="W5" s="1">
        <f t="shared" si="9"/>
        <v>0</v>
      </c>
      <c r="X5" s="63">
        <v>2</v>
      </c>
      <c r="Y5" s="1">
        <f t="shared" si="10"/>
        <v>0</v>
      </c>
      <c r="Z5" s="63">
        <v>2</v>
      </c>
      <c r="AA5" s="1">
        <f t="shared" si="11"/>
        <v>0</v>
      </c>
      <c r="AB5" s="63">
        <v>26.88</v>
      </c>
      <c r="AC5" s="1">
        <f t="shared" si="12"/>
        <v>0</v>
      </c>
      <c r="AD5" s="63">
        <v>1</v>
      </c>
      <c r="AE5" s="1">
        <f t="shared" si="13"/>
        <v>0</v>
      </c>
      <c r="AF5" s="63">
        <v>0</v>
      </c>
      <c r="AG5" s="1">
        <f t="shared" si="14"/>
        <v>0</v>
      </c>
      <c r="AH5" s="63">
        <v>0</v>
      </c>
      <c r="AI5" s="1">
        <f t="shared" si="15"/>
        <v>0</v>
      </c>
      <c r="AJ5" s="63">
        <v>0</v>
      </c>
      <c r="AK5" s="1">
        <f t="shared" si="16"/>
        <v>0</v>
      </c>
      <c r="AL5" s="63">
        <v>0</v>
      </c>
      <c r="AM5" s="1">
        <f t="shared" si="17"/>
        <v>0</v>
      </c>
      <c r="AN5" s="63">
        <v>1</v>
      </c>
      <c r="AO5" s="1">
        <f t="shared" si="18"/>
        <v>0</v>
      </c>
      <c r="AP5" s="63">
        <v>0</v>
      </c>
      <c r="AQ5" s="1">
        <f t="shared" si="19"/>
        <v>0</v>
      </c>
      <c r="AR5" s="63">
        <v>1</v>
      </c>
      <c r="AS5" s="1">
        <f t="shared" si="20"/>
        <v>0</v>
      </c>
      <c r="AT5" s="63">
        <v>1</v>
      </c>
      <c r="AU5" s="1">
        <f t="shared" si="21"/>
        <v>0</v>
      </c>
      <c r="AV5" s="63">
        <v>1</v>
      </c>
      <c r="AW5" s="1">
        <f t="shared" si="22"/>
        <v>0</v>
      </c>
      <c r="AX5" s="63"/>
      <c r="AY5" s="1">
        <f t="shared" si="23"/>
        <v>0</v>
      </c>
      <c r="AZ5" s="62">
        <f t="shared" si="24"/>
        <v>168.02</v>
      </c>
      <c r="BA5" s="1">
        <f t="shared" si="25"/>
        <v>0</v>
      </c>
      <c r="BB5" s="63">
        <v>0</v>
      </c>
      <c r="BC5" s="1">
        <f t="shared" si="26"/>
        <v>0</v>
      </c>
      <c r="BD5" s="63">
        <v>1</v>
      </c>
      <c r="BE5" s="1">
        <f t="shared" si="27"/>
        <v>0</v>
      </c>
      <c r="BF5" s="63">
        <v>0</v>
      </c>
      <c r="BG5" s="2">
        <f t="shared" si="28"/>
        <v>0</v>
      </c>
      <c r="BH5" s="63">
        <v>0</v>
      </c>
      <c r="BI5" s="2">
        <f t="shared" si="29"/>
        <v>0</v>
      </c>
      <c r="BJ5" s="41">
        <v>0</v>
      </c>
      <c r="BK5" s="1">
        <f t="shared" si="30"/>
        <v>0</v>
      </c>
      <c r="BL5" s="63">
        <v>13</v>
      </c>
      <c r="BM5" s="1">
        <f t="shared" si="31"/>
        <v>0</v>
      </c>
      <c r="BN5" s="63">
        <v>0</v>
      </c>
      <c r="BO5" s="1">
        <f t="shared" si="32"/>
        <v>0</v>
      </c>
      <c r="BP5" s="63">
        <v>0</v>
      </c>
      <c r="BQ5" s="1">
        <f t="shared" si="33"/>
        <v>0</v>
      </c>
      <c r="BR5" s="63">
        <v>1</v>
      </c>
      <c r="BS5" s="1">
        <f t="shared" si="34"/>
        <v>0</v>
      </c>
      <c r="BT5" s="63">
        <v>5</v>
      </c>
      <c r="BU5" s="1">
        <f t="shared" si="35"/>
        <v>0</v>
      </c>
      <c r="BV5" s="63">
        <v>0</v>
      </c>
      <c r="BW5" s="1">
        <f t="shared" si="36"/>
        <v>0</v>
      </c>
      <c r="BX5" s="63">
        <v>0</v>
      </c>
      <c r="BY5" s="1">
        <f t="shared" si="37"/>
        <v>0</v>
      </c>
      <c r="BZ5" s="63">
        <v>3</v>
      </c>
      <c r="CA5" s="1">
        <f t="shared" si="38"/>
        <v>0</v>
      </c>
      <c r="CB5" s="63">
        <v>2</v>
      </c>
      <c r="CC5" s="1">
        <f t="shared" si="39"/>
        <v>0</v>
      </c>
      <c r="CD5" s="63">
        <v>1</v>
      </c>
      <c r="CE5" s="1">
        <f t="shared" si="40"/>
        <v>0</v>
      </c>
      <c r="CF5" s="63">
        <v>3</v>
      </c>
      <c r="CG5" s="1">
        <f t="shared" si="41"/>
        <v>0</v>
      </c>
      <c r="CH5" s="63">
        <v>3</v>
      </c>
      <c r="CI5" s="1">
        <f t="shared" si="42"/>
        <v>0</v>
      </c>
      <c r="CJ5" s="63">
        <v>1</v>
      </c>
      <c r="CK5" s="1">
        <f t="shared" si="43"/>
        <v>0</v>
      </c>
      <c r="CL5" s="63">
        <v>0</v>
      </c>
      <c r="CM5" s="1">
        <f t="shared" si="44"/>
        <v>0</v>
      </c>
      <c r="CN5" s="63">
        <v>0</v>
      </c>
      <c r="CO5" s="1">
        <f t="shared" si="45"/>
        <v>0</v>
      </c>
      <c r="CP5" s="63">
        <v>0</v>
      </c>
      <c r="CQ5" s="1">
        <f t="shared" si="46"/>
        <v>0</v>
      </c>
      <c r="CR5" s="63">
        <v>0</v>
      </c>
      <c r="CS5" s="1">
        <f t="shared" si="47"/>
        <v>0</v>
      </c>
      <c r="CT5" s="63">
        <v>0</v>
      </c>
      <c r="CU5" s="1">
        <f t="shared" si="48"/>
        <v>0</v>
      </c>
      <c r="CV5" s="63">
        <v>1</v>
      </c>
      <c r="CW5" s="2">
        <f t="shared" si="49"/>
        <v>0</v>
      </c>
      <c r="CX5" s="62">
        <v>1</v>
      </c>
      <c r="CY5" s="1">
        <f t="shared" si="50"/>
        <v>0</v>
      </c>
      <c r="CZ5" s="62"/>
      <c r="DA5" s="1">
        <f t="shared" si="51"/>
        <v>0</v>
      </c>
      <c r="DB5" s="62"/>
      <c r="DC5" s="1">
        <f t="shared" si="52"/>
        <v>0</v>
      </c>
      <c r="DD5" s="62"/>
      <c r="DE5" s="1">
        <f t="shared" si="53"/>
        <v>0</v>
      </c>
      <c r="DF5" s="62"/>
      <c r="DG5" s="1">
        <f t="shared" si="54"/>
        <v>0</v>
      </c>
      <c r="DH5" s="32">
        <f t="shared" si="55"/>
        <v>0</v>
      </c>
      <c r="DI5" s="33">
        <v>0.1</v>
      </c>
      <c r="DJ5" s="34">
        <f t="shared" si="56"/>
        <v>0</v>
      </c>
      <c r="DK5" s="33">
        <v>0.04</v>
      </c>
      <c r="DL5" s="35">
        <f t="shared" si="57"/>
        <v>0</v>
      </c>
      <c r="DM5" s="33">
        <v>0.01</v>
      </c>
      <c r="DN5" s="34">
        <f t="shared" si="58"/>
        <v>0</v>
      </c>
      <c r="DO5" s="34">
        <f t="shared" si="59"/>
        <v>0</v>
      </c>
      <c r="DP5" s="36">
        <f t="shared" si="60"/>
        <v>0</v>
      </c>
      <c r="DQ5" s="37"/>
    </row>
    <row r="6" spans="1:121" ht="16" hidden="1" thickBot="1">
      <c r="A6" s="29"/>
      <c r="B6" s="84"/>
      <c r="C6" s="60" t="s">
        <v>70</v>
      </c>
      <c r="D6" s="61">
        <v>16.940000000000001</v>
      </c>
      <c r="E6" s="1">
        <f t="shared" si="0"/>
        <v>0</v>
      </c>
      <c r="F6" s="62">
        <v>16.940000000000001</v>
      </c>
      <c r="G6" s="1">
        <f t="shared" si="1"/>
        <v>0</v>
      </c>
      <c r="H6" s="63">
        <v>7.85</v>
      </c>
      <c r="I6" s="1">
        <f t="shared" si="2"/>
        <v>0</v>
      </c>
      <c r="J6" s="62">
        <v>16.940000000000001</v>
      </c>
      <c r="K6" s="1">
        <f t="shared" si="3"/>
        <v>0</v>
      </c>
      <c r="L6" s="63">
        <v>0</v>
      </c>
      <c r="M6" s="1">
        <f t="shared" si="4"/>
        <v>0</v>
      </c>
      <c r="N6" s="63">
        <v>74.94</v>
      </c>
      <c r="O6" s="1">
        <f t="shared" si="5"/>
        <v>0</v>
      </c>
      <c r="P6" s="63">
        <f>169.41+13.29</f>
        <v>182.7</v>
      </c>
      <c r="Q6" s="1">
        <f t="shared" si="6"/>
        <v>0</v>
      </c>
      <c r="R6" s="63">
        <v>136</v>
      </c>
      <c r="S6" s="1">
        <f t="shared" si="7"/>
        <v>0</v>
      </c>
      <c r="T6" s="63">
        <v>1</v>
      </c>
      <c r="U6" s="1">
        <f t="shared" si="8"/>
        <v>0</v>
      </c>
      <c r="V6" s="63">
        <v>0</v>
      </c>
      <c r="W6" s="1">
        <f t="shared" si="9"/>
        <v>0</v>
      </c>
      <c r="X6" s="63">
        <v>0</v>
      </c>
      <c r="Y6" s="1">
        <f t="shared" si="10"/>
        <v>0</v>
      </c>
      <c r="Z6" s="63">
        <v>6</v>
      </c>
      <c r="AA6" s="1">
        <f t="shared" si="11"/>
        <v>0</v>
      </c>
      <c r="AB6" s="63">
        <v>17.5</v>
      </c>
      <c r="AC6" s="1">
        <f t="shared" si="12"/>
        <v>0</v>
      </c>
      <c r="AD6" s="63">
        <v>1</v>
      </c>
      <c r="AE6" s="1">
        <f t="shared" si="13"/>
        <v>0</v>
      </c>
      <c r="AF6" s="63">
        <v>0</v>
      </c>
      <c r="AG6" s="1">
        <f t="shared" si="14"/>
        <v>0</v>
      </c>
      <c r="AH6" s="63">
        <v>0</v>
      </c>
      <c r="AI6" s="1">
        <f t="shared" si="15"/>
        <v>0</v>
      </c>
      <c r="AJ6" s="63">
        <v>0</v>
      </c>
      <c r="AK6" s="1">
        <f t="shared" si="16"/>
        <v>0</v>
      </c>
      <c r="AL6" s="63">
        <v>0</v>
      </c>
      <c r="AM6" s="1">
        <f t="shared" si="17"/>
        <v>0</v>
      </c>
      <c r="AN6" s="63">
        <v>1</v>
      </c>
      <c r="AO6" s="1">
        <f t="shared" si="18"/>
        <v>0</v>
      </c>
      <c r="AP6" s="63">
        <v>0</v>
      </c>
      <c r="AQ6" s="1">
        <f t="shared" si="19"/>
        <v>0</v>
      </c>
      <c r="AR6" s="63">
        <v>1</v>
      </c>
      <c r="AS6" s="1">
        <f t="shared" si="20"/>
        <v>0</v>
      </c>
      <c r="AT6" s="63">
        <v>1</v>
      </c>
      <c r="AU6" s="1">
        <f t="shared" si="21"/>
        <v>0</v>
      </c>
      <c r="AV6" s="63">
        <v>1</v>
      </c>
      <c r="AW6" s="1">
        <f t="shared" si="22"/>
        <v>0</v>
      </c>
      <c r="AX6" s="63"/>
      <c r="AY6" s="1">
        <f t="shared" si="23"/>
        <v>0</v>
      </c>
      <c r="AZ6" s="62">
        <f t="shared" si="24"/>
        <v>136</v>
      </c>
      <c r="BA6" s="1">
        <f t="shared" si="25"/>
        <v>0</v>
      </c>
      <c r="BB6" s="63">
        <v>0</v>
      </c>
      <c r="BC6" s="1">
        <f t="shared" si="26"/>
        <v>0</v>
      </c>
      <c r="BD6" s="63">
        <v>0</v>
      </c>
      <c r="BE6" s="1">
        <f t="shared" si="27"/>
        <v>0</v>
      </c>
      <c r="BF6" s="63">
        <v>0</v>
      </c>
      <c r="BG6" s="2">
        <f t="shared" si="28"/>
        <v>0</v>
      </c>
      <c r="BH6" s="63">
        <v>0</v>
      </c>
      <c r="BI6" s="2">
        <f t="shared" si="29"/>
        <v>0</v>
      </c>
      <c r="BJ6" s="41">
        <v>0</v>
      </c>
      <c r="BK6" s="1">
        <f t="shared" si="30"/>
        <v>0</v>
      </c>
      <c r="BL6" s="63">
        <v>0</v>
      </c>
      <c r="BM6" s="1">
        <f t="shared" si="31"/>
        <v>0</v>
      </c>
      <c r="BN6" s="63">
        <v>0</v>
      </c>
      <c r="BO6" s="1">
        <f t="shared" si="32"/>
        <v>0</v>
      </c>
      <c r="BP6" s="63">
        <v>0</v>
      </c>
      <c r="BQ6" s="1">
        <f t="shared" si="33"/>
        <v>0</v>
      </c>
      <c r="BR6" s="63">
        <v>0</v>
      </c>
      <c r="BS6" s="1">
        <f t="shared" si="34"/>
        <v>0</v>
      </c>
      <c r="BT6" s="63">
        <v>0</v>
      </c>
      <c r="BU6" s="1">
        <f t="shared" si="35"/>
        <v>0</v>
      </c>
      <c r="BV6" s="63">
        <v>4</v>
      </c>
      <c r="BW6" s="1">
        <f t="shared" si="36"/>
        <v>0</v>
      </c>
      <c r="BX6" s="63">
        <v>3</v>
      </c>
      <c r="BY6" s="1">
        <f t="shared" si="37"/>
        <v>0</v>
      </c>
      <c r="BZ6" s="63">
        <v>0</v>
      </c>
      <c r="CA6" s="1">
        <f t="shared" si="38"/>
        <v>0</v>
      </c>
      <c r="CB6" s="63">
        <v>0</v>
      </c>
      <c r="CC6" s="1">
        <f t="shared" si="39"/>
        <v>0</v>
      </c>
      <c r="CD6" s="63">
        <v>0</v>
      </c>
      <c r="CE6" s="1">
        <f t="shared" si="40"/>
        <v>0</v>
      </c>
      <c r="CF6" s="63">
        <v>0</v>
      </c>
      <c r="CG6" s="1">
        <f t="shared" si="41"/>
        <v>0</v>
      </c>
      <c r="CH6" s="63">
        <v>0</v>
      </c>
      <c r="CI6" s="1">
        <f t="shared" si="42"/>
        <v>0</v>
      </c>
      <c r="CJ6" s="63">
        <v>0</v>
      </c>
      <c r="CK6" s="1">
        <f t="shared" si="43"/>
        <v>0</v>
      </c>
      <c r="CL6" s="63">
        <v>0</v>
      </c>
      <c r="CM6" s="1">
        <f t="shared" si="44"/>
        <v>0</v>
      </c>
      <c r="CN6" s="63">
        <v>0</v>
      </c>
      <c r="CO6" s="1">
        <f t="shared" si="45"/>
        <v>0</v>
      </c>
      <c r="CP6" s="63">
        <v>0</v>
      </c>
      <c r="CQ6" s="1">
        <f t="shared" si="46"/>
        <v>0</v>
      </c>
      <c r="CR6" s="63">
        <v>0</v>
      </c>
      <c r="CS6" s="1">
        <f t="shared" si="47"/>
        <v>0</v>
      </c>
      <c r="CT6" s="63">
        <v>0</v>
      </c>
      <c r="CU6" s="1">
        <f t="shared" si="48"/>
        <v>0</v>
      </c>
      <c r="CV6" s="63">
        <v>1</v>
      </c>
      <c r="CW6" s="2">
        <f t="shared" si="49"/>
        <v>0</v>
      </c>
      <c r="CX6" s="62">
        <v>0</v>
      </c>
      <c r="CY6" s="1">
        <f t="shared" si="50"/>
        <v>0</v>
      </c>
      <c r="CZ6" s="62"/>
      <c r="DA6" s="1">
        <f t="shared" si="51"/>
        <v>0</v>
      </c>
      <c r="DB6" s="62"/>
      <c r="DC6" s="1">
        <f t="shared" si="52"/>
        <v>0</v>
      </c>
      <c r="DD6" s="62"/>
      <c r="DE6" s="1">
        <f t="shared" si="53"/>
        <v>0</v>
      </c>
      <c r="DF6" s="62"/>
      <c r="DG6" s="1">
        <f t="shared" si="54"/>
        <v>0</v>
      </c>
      <c r="DH6" s="32">
        <f t="shared" si="55"/>
        <v>0</v>
      </c>
      <c r="DI6" s="33">
        <v>0.1</v>
      </c>
      <c r="DJ6" s="34">
        <f t="shared" si="56"/>
        <v>0</v>
      </c>
      <c r="DK6" s="33">
        <v>0.04</v>
      </c>
      <c r="DL6" s="35">
        <f t="shared" si="57"/>
        <v>0</v>
      </c>
      <c r="DM6" s="33">
        <v>0.01</v>
      </c>
      <c r="DN6" s="34">
        <f t="shared" si="58"/>
        <v>0</v>
      </c>
      <c r="DO6" s="34">
        <f t="shared" si="59"/>
        <v>0</v>
      </c>
      <c r="DP6" s="36">
        <f t="shared" si="60"/>
        <v>0</v>
      </c>
      <c r="DQ6" s="37"/>
    </row>
    <row r="7" spans="1:121" ht="16" hidden="1" thickBot="1">
      <c r="A7" s="29"/>
      <c r="B7" s="84"/>
      <c r="C7" s="60" t="s">
        <v>71</v>
      </c>
      <c r="D7" s="61">
        <v>22.07</v>
      </c>
      <c r="E7" s="1">
        <f t="shared" si="0"/>
        <v>0</v>
      </c>
      <c r="F7" s="62">
        <v>22.07</v>
      </c>
      <c r="G7" s="1">
        <f t="shared" si="1"/>
        <v>0</v>
      </c>
      <c r="H7" s="63">
        <v>7.23</v>
      </c>
      <c r="I7" s="1">
        <f t="shared" si="2"/>
        <v>0</v>
      </c>
      <c r="J7" s="62">
        <v>13.24</v>
      </c>
      <c r="K7" s="1">
        <f t="shared" si="3"/>
        <v>0</v>
      </c>
      <c r="L7" s="63">
        <v>0</v>
      </c>
      <c r="M7" s="1">
        <f t="shared" si="4"/>
        <v>0</v>
      </c>
      <c r="N7" s="63">
        <v>87.08</v>
      </c>
      <c r="O7" s="1">
        <f t="shared" si="5"/>
        <v>0</v>
      </c>
      <c r="P7" s="63">
        <f>220.72+13.29</f>
        <v>234.01</v>
      </c>
      <c r="Q7" s="1">
        <f t="shared" si="6"/>
        <v>0</v>
      </c>
      <c r="R7" s="63">
        <v>133.93</v>
      </c>
      <c r="S7" s="1">
        <f t="shared" si="7"/>
        <v>0</v>
      </c>
      <c r="T7" s="63">
        <v>1</v>
      </c>
      <c r="U7" s="1">
        <f t="shared" si="8"/>
        <v>0</v>
      </c>
      <c r="V7" s="63">
        <v>0</v>
      </c>
      <c r="W7" s="1">
        <f t="shared" si="9"/>
        <v>0</v>
      </c>
      <c r="X7" s="63">
        <v>0</v>
      </c>
      <c r="Y7" s="1">
        <f t="shared" si="10"/>
        <v>0</v>
      </c>
      <c r="Z7" s="63">
        <v>7</v>
      </c>
      <c r="AA7" s="1">
        <f t="shared" si="11"/>
        <v>0</v>
      </c>
      <c r="AB7" s="63">
        <v>17.5</v>
      </c>
      <c r="AC7" s="1">
        <f t="shared" si="12"/>
        <v>0</v>
      </c>
      <c r="AD7" s="63">
        <v>1</v>
      </c>
      <c r="AE7" s="1">
        <f t="shared" si="13"/>
        <v>0</v>
      </c>
      <c r="AF7" s="63">
        <v>0</v>
      </c>
      <c r="AG7" s="1">
        <f t="shared" si="14"/>
        <v>0</v>
      </c>
      <c r="AH7" s="63">
        <v>0</v>
      </c>
      <c r="AI7" s="1">
        <f t="shared" si="15"/>
        <v>0</v>
      </c>
      <c r="AJ7" s="63">
        <v>0</v>
      </c>
      <c r="AK7" s="1">
        <f t="shared" si="16"/>
        <v>0</v>
      </c>
      <c r="AL7" s="63">
        <v>0</v>
      </c>
      <c r="AM7" s="1">
        <f t="shared" si="17"/>
        <v>0</v>
      </c>
      <c r="AN7" s="63">
        <v>1</v>
      </c>
      <c r="AO7" s="1">
        <f t="shared" si="18"/>
        <v>0</v>
      </c>
      <c r="AP7" s="63">
        <v>0</v>
      </c>
      <c r="AQ7" s="1">
        <f t="shared" si="19"/>
        <v>0</v>
      </c>
      <c r="AR7" s="63">
        <v>1</v>
      </c>
      <c r="AS7" s="1">
        <f t="shared" si="20"/>
        <v>0</v>
      </c>
      <c r="AT7" s="63">
        <v>1</v>
      </c>
      <c r="AU7" s="1">
        <f t="shared" si="21"/>
        <v>0</v>
      </c>
      <c r="AV7" s="63">
        <v>1</v>
      </c>
      <c r="AW7" s="1">
        <f t="shared" si="22"/>
        <v>0</v>
      </c>
      <c r="AX7" s="63"/>
      <c r="AY7" s="1">
        <f t="shared" si="23"/>
        <v>0</v>
      </c>
      <c r="AZ7" s="62">
        <f t="shared" si="24"/>
        <v>133.93</v>
      </c>
      <c r="BA7" s="1">
        <f t="shared" si="25"/>
        <v>0</v>
      </c>
      <c r="BB7" s="63">
        <v>0</v>
      </c>
      <c r="BC7" s="1">
        <f t="shared" si="26"/>
        <v>0</v>
      </c>
      <c r="BD7" s="63">
        <v>0</v>
      </c>
      <c r="BE7" s="1">
        <f t="shared" si="27"/>
        <v>0</v>
      </c>
      <c r="BF7" s="63">
        <v>0</v>
      </c>
      <c r="BG7" s="2">
        <f t="shared" si="28"/>
        <v>0</v>
      </c>
      <c r="BH7" s="63">
        <v>0</v>
      </c>
      <c r="BI7" s="2">
        <f t="shared" si="29"/>
        <v>0</v>
      </c>
      <c r="BJ7" s="41">
        <v>0</v>
      </c>
      <c r="BK7" s="1">
        <f t="shared" si="30"/>
        <v>0</v>
      </c>
      <c r="BL7" s="63">
        <v>0</v>
      </c>
      <c r="BM7" s="1">
        <f t="shared" si="31"/>
        <v>0</v>
      </c>
      <c r="BN7" s="63">
        <v>0</v>
      </c>
      <c r="BO7" s="1">
        <f t="shared" si="32"/>
        <v>0</v>
      </c>
      <c r="BP7" s="63">
        <v>0</v>
      </c>
      <c r="BQ7" s="1">
        <f t="shared" si="33"/>
        <v>0</v>
      </c>
      <c r="BR7" s="63">
        <v>0</v>
      </c>
      <c r="BS7" s="1">
        <f t="shared" si="34"/>
        <v>0</v>
      </c>
      <c r="BT7" s="63">
        <v>11</v>
      </c>
      <c r="BU7" s="1">
        <f t="shared" si="35"/>
        <v>0</v>
      </c>
      <c r="BV7" s="63">
        <v>7</v>
      </c>
      <c r="BW7" s="1">
        <f t="shared" si="36"/>
        <v>0</v>
      </c>
      <c r="BX7" s="63">
        <v>4</v>
      </c>
      <c r="BY7" s="1">
        <f t="shared" si="37"/>
        <v>0</v>
      </c>
      <c r="BZ7" s="63">
        <v>0</v>
      </c>
      <c r="CA7" s="1">
        <f t="shared" si="38"/>
        <v>0</v>
      </c>
      <c r="CB7" s="63">
        <v>0</v>
      </c>
      <c r="CC7" s="1">
        <f t="shared" si="39"/>
        <v>0</v>
      </c>
      <c r="CD7" s="63">
        <v>1</v>
      </c>
      <c r="CE7" s="1">
        <f t="shared" si="40"/>
        <v>0</v>
      </c>
      <c r="CF7" s="63">
        <v>3</v>
      </c>
      <c r="CG7" s="1">
        <f t="shared" si="41"/>
        <v>0</v>
      </c>
      <c r="CH7" s="63">
        <v>3</v>
      </c>
      <c r="CI7" s="1">
        <f t="shared" si="42"/>
        <v>0</v>
      </c>
      <c r="CJ7" s="63">
        <v>1</v>
      </c>
      <c r="CK7" s="1">
        <f t="shared" si="43"/>
        <v>0</v>
      </c>
      <c r="CL7" s="63">
        <v>0</v>
      </c>
      <c r="CM7" s="1">
        <f t="shared" si="44"/>
        <v>0</v>
      </c>
      <c r="CN7" s="63">
        <v>0</v>
      </c>
      <c r="CO7" s="1">
        <f t="shared" si="45"/>
        <v>0</v>
      </c>
      <c r="CP7" s="63">
        <v>0</v>
      </c>
      <c r="CQ7" s="1">
        <f t="shared" si="46"/>
        <v>0</v>
      </c>
      <c r="CR7" s="63">
        <v>0</v>
      </c>
      <c r="CS7" s="1">
        <f t="shared" si="47"/>
        <v>0</v>
      </c>
      <c r="CT7" s="63">
        <v>0</v>
      </c>
      <c r="CU7" s="1">
        <f t="shared" si="48"/>
        <v>0</v>
      </c>
      <c r="CV7" s="63">
        <v>1</v>
      </c>
      <c r="CW7" s="2">
        <f t="shared" si="49"/>
        <v>0</v>
      </c>
      <c r="CX7" s="62">
        <v>0</v>
      </c>
      <c r="CY7" s="1">
        <f t="shared" si="50"/>
        <v>0</v>
      </c>
      <c r="CZ7" s="62"/>
      <c r="DA7" s="1">
        <f t="shared" si="51"/>
        <v>0</v>
      </c>
      <c r="DB7" s="62"/>
      <c r="DC7" s="1">
        <f t="shared" si="52"/>
        <v>0</v>
      </c>
      <c r="DD7" s="62"/>
      <c r="DE7" s="1">
        <f t="shared" si="53"/>
        <v>0</v>
      </c>
      <c r="DF7" s="62"/>
      <c r="DG7" s="1">
        <f t="shared" si="54"/>
        <v>0</v>
      </c>
      <c r="DH7" s="32">
        <f t="shared" si="55"/>
        <v>0</v>
      </c>
      <c r="DI7" s="33">
        <v>0.1</v>
      </c>
      <c r="DJ7" s="34">
        <f t="shared" si="56"/>
        <v>0</v>
      </c>
      <c r="DK7" s="33">
        <v>0.04</v>
      </c>
      <c r="DL7" s="35">
        <f t="shared" si="57"/>
        <v>0</v>
      </c>
      <c r="DM7" s="33">
        <v>0.01</v>
      </c>
      <c r="DN7" s="34">
        <f t="shared" si="58"/>
        <v>0</v>
      </c>
      <c r="DO7" s="34">
        <f t="shared" si="59"/>
        <v>0</v>
      </c>
      <c r="DP7" s="36">
        <f t="shared" si="60"/>
        <v>0</v>
      </c>
      <c r="DQ7" s="37"/>
    </row>
    <row r="8" spans="1:121" ht="16" hidden="1" thickBot="1">
      <c r="A8" s="29"/>
      <c r="B8" s="84"/>
      <c r="C8" s="60" t="s">
        <v>72</v>
      </c>
      <c r="D8" s="61">
        <v>22.2</v>
      </c>
      <c r="E8" s="1">
        <f t="shared" si="0"/>
        <v>0</v>
      </c>
      <c r="F8" s="62">
        <v>17.16</v>
      </c>
      <c r="G8" s="1">
        <f t="shared" si="1"/>
        <v>0</v>
      </c>
      <c r="H8" s="63">
        <v>13.17</v>
      </c>
      <c r="I8" s="1">
        <f t="shared" si="2"/>
        <v>0</v>
      </c>
      <c r="J8" s="62">
        <v>22.2</v>
      </c>
      <c r="K8" s="1">
        <f t="shared" si="3"/>
        <v>0</v>
      </c>
      <c r="L8" s="63">
        <v>30.38</v>
      </c>
      <c r="M8" s="1">
        <f t="shared" si="4"/>
        <v>0</v>
      </c>
      <c r="N8" s="63">
        <v>30.38</v>
      </c>
      <c r="O8" s="1">
        <f t="shared" si="5"/>
        <v>0</v>
      </c>
      <c r="P8" s="63">
        <v>161.16</v>
      </c>
      <c r="Q8" s="1">
        <f t="shared" si="6"/>
        <v>0</v>
      </c>
      <c r="R8" s="63">
        <v>115.33</v>
      </c>
      <c r="S8" s="1">
        <f t="shared" si="7"/>
        <v>0</v>
      </c>
      <c r="T8" s="63">
        <v>1</v>
      </c>
      <c r="U8" s="1">
        <f t="shared" si="8"/>
        <v>0</v>
      </c>
      <c r="V8" s="63"/>
      <c r="W8" s="1">
        <f t="shared" si="9"/>
        <v>0</v>
      </c>
      <c r="X8" s="63"/>
      <c r="Y8" s="1">
        <f t="shared" si="10"/>
        <v>0</v>
      </c>
      <c r="Z8" s="63">
        <v>5</v>
      </c>
      <c r="AA8" s="1">
        <f t="shared" si="11"/>
        <v>0</v>
      </c>
      <c r="AB8" s="63">
        <v>55.63</v>
      </c>
      <c r="AC8" s="1">
        <f t="shared" si="12"/>
        <v>0</v>
      </c>
      <c r="AD8" s="63">
        <v>2</v>
      </c>
      <c r="AE8" s="1">
        <f t="shared" si="13"/>
        <v>0</v>
      </c>
      <c r="AF8" s="63">
        <v>2</v>
      </c>
      <c r="AG8" s="1">
        <f t="shared" si="14"/>
        <v>0</v>
      </c>
      <c r="AH8" s="63">
        <v>2</v>
      </c>
      <c r="AI8" s="1">
        <f t="shared" si="15"/>
        <v>0</v>
      </c>
      <c r="AJ8" s="63">
        <v>1</v>
      </c>
      <c r="AK8" s="1">
        <f t="shared" si="16"/>
        <v>0</v>
      </c>
      <c r="AL8" s="63">
        <v>1</v>
      </c>
      <c r="AM8" s="1">
        <f t="shared" si="17"/>
        <v>0</v>
      </c>
      <c r="AN8" s="63">
        <v>1</v>
      </c>
      <c r="AO8" s="1">
        <f t="shared" si="18"/>
        <v>0</v>
      </c>
      <c r="AP8" s="64">
        <v>1</v>
      </c>
      <c r="AQ8" s="1">
        <f t="shared" si="19"/>
        <v>0</v>
      </c>
      <c r="AR8" s="63">
        <v>1</v>
      </c>
      <c r="AS8" s="1">
        <f t="shared" si="20"/>
        <v>0</v>
      </c>
      <c r="AT8" s="63">
        <v>1</v>
      </c>
      <c r="AU8" s="1">
        <f t="shared" si="21"/>
        <v>0</v>
      </c>
      <c r="AV8" s="63">
        <v>1</v>
      </c>
      <c r="AW8" s="1">
        <f t="shared" si="22"/>
        <v>0</v>
      </c>
      <c r="AX8" s="63"/>
      <c r="AY8" s="1">
        <f t="shared" si="23"/>
        <v>0</v>
      </c>
      <c r="AZ8" s="62">
        <f t="shared" si="24"/>
        <v>115.33</v>
      </c>
      <c r="BA8" s="1">
        <f t="shared" si="25"/>
        <v>0</v>
      </c>
      <c r="BB8" s="63">
        <v>1</v>
      </c>
      <c r="BC8" s="1">
        <f t="shared" si="26"/>
        <v>0</v>
      </c>
      <c r="BD8" s="63">
        <v>1</v>
      </c>
      <c r="BE8" s="1">
        <f t="shared" si="27"/>
        <v>0</v>
      </c>
      <c r="BF8" s="63"/>
      <c r="BG8" s="2">
        <f t="shared" si="28"/>
        <v>0</v>
      </c>
      <c r="BH8" s="63"/>
      <c r="BI8" s="2">
        <f t="shared" si="29"/>
        <v>0</v>
      </c>
      <c r="BJ8" s="41">
        <v>0</v>
      </c>
      <c r="BK8" s="1">
        <f t="shared" si="30"/>
        <v>0</v>
      </c>
      <c r="BL8" s="63"/>
      <c r="BM8" s="1">
        <f t="shared" si="31"/>
        <v>0</v>
      </c>
      <c r="BN8" s="63">
        <v>0</v>
      </c>
      <c r="BO8" s="1">
        <f t="shared" si="32"/>
        <v>0</v>
      </c>
      <c r="BP8" s="63">
        <v>5</v>
      </c>
      <c r="BQ8" s="1">
        <f t="shared" si="33"/>
        <v>0</v>
      </c>
      <c r="BR8" s="63">
        <v>0</v>
      </c>
      <c r="BS8" s="1">
        <f t="shared" si="34"/>
        <v>0</v>
      </c>
      <c r="BT8" s="63">
        <v>0</v>
      </c>
      <c r="BU8" s="1">
        <f t="shared" si="35"/>
        <v>0</v>
      </c>
      <c r="BV8" s="63">
        <v>6</v>
      </c>
      <c r="BW8" s="1">
        <f t="shared" si="36"/>
        <v>0</v>
      </c>
      <c r="BX8" s="63">
        <v>3</v>
      </c>
      <c r="BY8" s="1">
        <f t="shared" si="37"/>
        <v>0</v>
      </c>
      <c r="BZ8" s="63">
        <v>0</v>
      </c>
      <c r="CA8" s="1">
        <f t="shared" si="38"/>
        <v>0</v>
      </c>
      <c r="CB8" s="63">
        <v>0</v>
      </c>
      <c r="CC8" s="1">
        <f t="shared" si="39"/>
        <v>0</v>
      </c>
      <c r="CD8" s="63">
        <v>0</v>
      </c>
      <c r="CE8" s="1">
        <f t="shared" si="40"/>
        <v>0</v>
      </c>
      <c r="CF8" s="63">
        <v>0</v>
      </c>
      <c r="CG8" s="1">
        <f t="shared" si="41"/>
        <v>0</v>
      </c>
      <c r="CH8" s="63">
        <v>0</v>
      </c>
      <c r="CI8" s="1">
        <f t="shared" si="42"/>
        <v>0</v>
      </c>
      <c r="CJ8" s="63">
        <v>0</v>
      </c>
      <c r="CK8" s="1">
        <f t="shared" si="43"/>
        <v>0</v>
      </c>
      <c r="CL8" s="63">
        <v>0</v>
      </c>
      <c r="CM8" s="1">
        <f t="shared" si="44"/>
        <v>0</v>
      </c>
      <c r="CN8" s="63">
        <v>0</v>
      </c>
      <c r="CO8" s="1">
        <f t="shared" si="45"/>
        <v>0</v>
      </c>
      <c r="CP8" s="63">
        <v>0</v>
      </c>
      <c r="CQ8" s="1">
        <f t="shared" si="46"/>
        <v>0</v>
      </c>
      <c r="CR8" s="63">
        <v>0</v>
      </c>
      <c r="CS8" s="1">
        <f t="shared" si="47"/>
        <v>0</v>
      </c>
      <c r="CT8" s="63">
        <v>0</v>
      </c>
      <c r="CU8" s="1">
        <f t="shared" si="48"/>
        <v>0</v>
      </c>
      <c r="CV8" s="63">
        <v>1</v>
      </c>
      <c r="CW8" s="2">
        <f t="shared" si="49"/>
        <v>0</v>
      </c>
      <c r="CX8" s="62">
        <v>0</v>
      </c>
      <c r="CY8" s="1">
        <f t="shared" si="50"/>
        <v>0</v>
      </c>
      <c r="CZ8" s="62"/>
      <c r="DA8" s="1">
        <f t="shared" si="51"/>
        <v>0</v>
      </c>
      <c r="DB8" s="62"/>
      <c r="DC8" s="1">
        <f t="shared" si="52"/>
        <v>0</v>
      </c>
      <c r="DD8" s="62"/>
      <c r="DE8" s="1">
        <f t="shared" si="53"/>
        <v>0</v>
      </c>
      <c r="DF8" s="62"/>
      <c r="DG8" s="1">
        <f t="shared" si="54"/>
        <v>0</v>
      </c>
      <c r="DH8" s="32">
        <f t="shared" si="55"/>
        <v>0</v>
      </c>
      <c r="DI8" s="33">
        <v>0.1</v>
      </c>
      <c r="DJ8" s="34">
        <f t="shared" si="56"/>
        <v>0</v>
      </c>
      <c r="DK8" s="33">
        <v>0.04</v>
      </c>
      <c r="DL8" s="35">
        <f t="shared" si="57"/>
        <v>0</v>
      </c>
      <c r="DM8" s="33">
        <v>0.01</v>
      </c>
      <c r="DN8" s="34">
        <f t="shared" si="58"/>
        <v>0</v>
      </c>
      <c r="DO8" s="34">
        <f t="shared" si="59"/>
        <v>0</v>
      </c>
      <c r="DP8" s="36">
        <f t="shared" si="60"/>
        <v>0</v>
      </c>
      <c r="DQ8" s="37"/>
    </row>
    <row r="9" spans="1:121" ht="16" hidden="1" thickBot="1">
      <c r="A9" s="29"/>
      <c r="B9" s="84"/>
      <c r="C9" s="60" t="s">
        <v>73</v>
      </c>
      <c r="D9" s="61">
        <v>13.74</v>
      </c>
      <c r="E9" s="1">
        <f t="shared" si="0"/>
        <v>0</v>
      </c>
      <c r="F9" s="62">
        <v>13.74</v>
      </c>
      <c r="G9" s="1">
        <f t="shared" si="1"/>
        <v>0</v>
      </c>
      <c r="H9" s="63">
        <v>0</v>
      </c>
      <c r="I9" s="1">
        <f t="shared" si="2"/>
        <v>0</v>
      </c>
      <c r="J9" s="62">
        <v>10.99</v>
      </c>
      <c r="K9" s="1">
        <f t="shared" si="3"/>
        <v>0</v>
      </c>
      <c r="L9" s="63">
        <v>14.388</v>
      </c>
      <c r="M9" s="1">
        <f t="shared" si="4"/>
        <v>0</v>
      </c>
      <c r="N9" s="63">
        <v>47.96</v>
      </c>
      <c r="O9" s="1">
        <f t="shared" si="5"/>
        <v>0</v>
      </c>
      <c r="P9" s="63">
        <v>137.4</v>
      </c>
      <c r="Q9" s="1">
        <f t="shared" si="6"/>
        <v>0</v>
      </c>
      <c r="R9" s="63">
        <v>205.32</v>
      </c>
      <c r="S9" s="1">
        <f t="shared" si="7"/>
        <v>0</v>
      </c>
      <c r="T9" s="63">
        <v>1</v>
      </c>
      <c r="U9" s="1">
        <f t="shared" si="8"/>
        <v>0</v>
      </c>
      <c r="V9" s="63">
        <v>0</v>
      </c>
      <c r="W9" s="1">
        <f t="shared" si="9"/>
        <v>0</v>
      </c>
      <c r="X9" s="63">
        <v>0</v>
      </c>
      <c r="Y9" s="1">
        <f t="shared" si="10"/>
        <v>0</v>
      </c>
      <c r="Z9" s="63">
        <v>7</v>
      </c>
      <c r="AA9" s="1">
        <f t="shared" si="11"/>
        <v>0</v>
      </c>
      <c r="AB9" s="63">
        <v>0</v>
      </c>
      <c r="AC9" s="1">
        <f t="shared" si="12"/>
        <v>0</v>
      </c>
      <c r="AD9" s="63">
        <v>0</v>
      </c>
      <c r="AE9" s="1">
        <f t="shared" si="13"/>
        <v>0</v>
      </c>
      <c r="AF9" s="63">
        <v>3</v>
      </c>
      <c r="AG9" s="1">
        <f t="shared" si="14"/>
        <v>0</v>
      </c>
      <c r="AH9" s="63">
        <v>0</v>
      </c>
      <c r="AI9" s="1">
        <f t="shared" si="15"/>
        <v>0</v>
      </c>
      <c r="AJ9" s="63">
        <v>0</v>
      </c>
      <c r="AK9" s="1">
        <f t="shared" si="16"/>
        <v>0</v>
      </c>
      <c r="AL9" s="63">
        <v>1</v>
      </c>
      <c r="AM9" s="1">
        <f t="shared" si="17"/>
        <v>0</v>
      </c>
      <c r="AN9" s="63">
        <v>1</v>
      </c>
      <c r="AO9" s="1">
        <f t="shared" si="18"/>
        <v>0</v>
      </c>
      <c r="AP9" s="64">
        <v>1</v>
      </c>
      <c r="AQ9" s="1">
        <f t="shared" si="19"/>
        <v>0</v>
      </c>
      <c r="AR9" s="63">
        <v>1</v>
      </c>
      <c r="AS9" s="1">
        <f t="shared" si="20"/>
        <v>0</v>
      </c>
      <c r="AT9" s="63">
        <v>1</v>
      </c>
      <c r="AU9" s="1">
        <f t="shared" si="21"/>
        <v>0</v>
      </c>
      <c r="AV9" s="63">
        <v>1</v>
      </c>
      <c r="AW9" s="1">
        <f t="shared" si="22"/>
        <v>0</v>
      </c>
      <c r="AX9" s="63"/>
      <c r="AY9" s="1">
        <f t="shared" si="23"/>
        <v>0</v>
      </c>
      <c r="AZ9" s="62">
        <f t="shared" si="24"/>
        <v>205.32</v>
      </c>
      <c r="BA9" s="1">
        <f t="shared" si="25"/>
        <v>0</v>
      </c>
      <c r="BB9" s="63">
        <v>0</v>
      </c>
      <c r="BC9" s="1">
        <f t="shared" si="26"/>
        <v>0</v>
      </c>
      <c r="BD9" s="63">
        <v>0</v>
      </c>
      <c r="BE9" s="1">
        <f t="shared" si="27"/>
        <v>0</v>
      </c>
      <c r="BF9" s="63">
        <v>0</v>
      </c>
      <c r="BG9" s="2">
        <f t="shared" si="28"/>
        <v>0</v>
      </c>
      <c r="BH9" s="63">
        <v>0</v>
      </c>
      <c r="BI9" s="2">
        <f t="shared" si="29"/>
        <v>0</v>
      </c>
      <c r="BJ9" s="41">
        <v>0</v>
      </c>
      <c r="BK9" s="1">
        <f t="shared" si="30"/>
        <v>0</v>
      </c>
      <c r="BL9" s="63">
        <v>18</v>
      </c>
      <c r="BM9" s="1">
        <f t="shared" si="31"/>
        <v>0</v>
      </c>
      <c r="BN9" s="63">
        <v>0</v>
      </c>
      <c r="BO9" s="1">
        <f t="shared" si="32"/>
        <v>0</v>
      </c>
      <c r="BP9" s="63">
        <v>0</v>
      </c>
      <c r="BQ9" s="1">
        <f t="shared" si="33"/>
        <v>0</v>
      </c>
      <c r="BR9" s="63">
        <v>0</v>
      </c>
      <c r="BS9" s="1">
        <f t="shared" si="34"/>
        <v>0</v>
      </c>
      <c r="BT9" s="63">
        <v>0</v>
      </c>
      <c r="BU9" s="1">
        <f t="shared" si="35"/>
        <v>0</v>
      </c>
      <c r="BV9" s="63">
        <v>6</v>
      </c>
      <c r="BW9" s="1">
        <f t="shared" si="36"/>
        <v>0</v>
      </c>
      <c r="BX9" s="63">
        <v>3</v>
      </c>
      <c r="BY9" s="1">
        <f t="shared" si="37"/>
        <v>0</v>
      </c>
      <c r="BZ9" s="63">
        <v>0</v>
      </c>
      <c r="CA9" s="1">
        <f t="shared" si="38"/>
        <v>0</v>
      </c>
      <c r="CB9" s="63">
        <v>0</v>
      </c>
      <c r="CC9" s="1">
        <f t="shared" si="39"/>
        <v>0</v>
      </c>
      <c r="CD9" s="63">
        <v>1</v>
      </c>
      <c r="CE9" s="1">
        <f t="shared" si="40"/>
        <v>0</v>
      </c>
      <c r="CF9" s="63">
        <v>3</v>
      </c>
      <c r="CG9" s="1">
        <f t="shared" si="41"/>
        <v>0</v>
      </c>
      <c r="CH9" s="63">
        <v>3</v>
      </c>
      <c r="CI9" s="1">
        <f t="shared" si="42"/>
        <v>0</v>
      </c>
      <c r="CJ9" s="63">
        <v>2</v>
      </c>
      <c r="CK9" s="1">
        <f t="shared" si="43"/>
        <v>0</v>
      </c>
      <c r="CL9" s="63">
        <v>0</v>
      </c>
      <c r="CM9" s="1">
        <f t="shared" si="44"/>
        <v>0</v>
      </c>
      <c r="CN9" s="63">
        <v>0</v>
      </c>
      <c r="CO9" s="1">
        <f t="shared" si="45"/>
        <v>0</v>
      </c>
      <c r="CP9" s="63">
        <v>0</v>
      </c>
      <c r="CQ9" s="1">
        <f t="shared" si="46"/>
        <v>0</v>
      </c>
      <c r="CR9" s="63">
        <v>3</v>
      </c>
      <c r="CS9" s="1">
        <f t="shared" si="47"/>
        <v>0</v>
      </c>
      <c r="CT9" s="63">
        <v>0</v>
      </c>
      <c r="CU9" s="1">
        <f t="shared" si="48"/>
        <v>0</v>
      </c>
      <c r="CV9" s="63">
        <v>1</v>
      </c>
      <c r="CW9" s="2">
        <f t="shared" si="49"/>
        <v>0</v>
      </c>
      <c r="CX9" s="62">
        <v>0</v>
      </c>
      <c r="CY9" s="1">
        <f t="shared" si="50"/>
        <v>0</v>
      </c>
      <c r="CZ9" s="62"/>
      <c r="DA9" s="1">
        <f t="shared" si="51"/>
        <v>0</v>
      </c>
      <c r="DB9" s="62"/>
      <c r="DC9" s="1">
        <f t="shared" si="52"/>
        <v>0</v>
      </c>
      <c r="DD9" s="62"/>
      <c r="DE9" s="1">
        <f t="shared" si="53"/>
        <v>0</v>
      </c>
      <c r="DF9" s="62"/>
      <c r="DG9" s="1">
        <f t="shared" si="54"/>
        <v>0</v>
      </c>
      <c r="DH9" s="32">
        <f t="shared" si="55"/>
        <v>0</v>
      </c>
      <c r="DI9" s="33">
        <v>0.1</v>
      </c>
      <c r="DJ9" s="34">
        <f t="shared" si="56"/>
        <v>0</v>
      </c>
      <c r="DK9" s="33">
        <v>0.04</v>
      </c>
      <c r="DL9" s="35">
        <f t="shared" si="57"/>
        <v>0</v>
      </c>
      <c r="DM9" s="33">
        <v>0.01</v>
      </c>
      <c r="DN9" s="34">
        <f t="shared" si="58"/>
        <v>0</v>
      </c>
      <c r="DO9" s="34">
        <f t="shared" si="59"/>
        <v>0</v>
      </c>
      <c r="DP9" s="36">
        <f t="shared" si="60"/>
        <v>0</v>
      </c>
      <c r="DQ9" s="37"/>
    </row>
    <row r="10" spans="1:121" ht="16" hidden="1" thickBot="1">
      <c r="A10" s="29"/>
      <c r="B10" s="84"/>
      <c r="C10" s="60" t="s">
        <v>74</v>
      </c>
      <c r="D10" s="61">
        <v>23.23</v>
      </c>
      <c r="E10" s="1">
        <f t="shared" si="0"/>
        <v>0</v>
      </c>
      <c r="F10" s="62">
        <v>23.23</v>
      </c>
      <c r="G10" s="1">
        <f t="shared" si="1"/>
        <v>0</v>
      </c>
      <c r="H10" s="63">
        <v>17.149999999999999</v>
      </c>
      <c r="I10" s="1">
        <f t="shared" si="2"/>
        <v>0</v>
      </c>
      <c r="J10" s="62">
        <v>23.23</v>
      </c>
      <c r="K10" s="1">
        <f t="shared" si="3"/>
        <v>0</v>
      </c>
      <c r="L10" s="63">
        <v>25.82</v>
      </c>
      <c r="M10" s="1">
        <f t="shared" si="4"/>
        <v>0</v>
      </c>
      <c r="N10" s="63">
        <v>25.82</v>
      </c>
      <c r="O10" s="1">
        <f t="shared" si="5"/>
        <v>0</v>
      </c>
      <c r="P10" s="63">
        <f>77.44+85.76</f>
        <v>163.19999999999999</v>
      </c>
      <c r="Q10" s="1">
        <f t="shared" si="6"/>
        <v>0</v>
      </c>
      <c r="R10" s="63">
        <v>159.97</v>
      </c>
      <c r="S10" s="1">
        <f t="shared" si="7"/>
        <v>0</v>
      </c>
      <c r="T10" s="63">
        <v>1</v>
      </c>
      <c r="U10" s="1">
        <f t="shared" si="8"/>
        <v>0</v>
      </c>
      <c r="V10" s="63"/>
      <c r="W10" s="1">
        <f t="shared" si="9"/>
        <v>0</v>
      </c>
      <c r="X10" s="63">
        <v>1</v>
      </c>
      <c r="Y10" s="1">
        <f t="shared" si="10"/>
        <v>0</v>
      </c>
      <c r="Z10" s="63">
        <v>4</v>
      </c>
      <c r="AA10" s="1">
        <f t="shared" si="11"/>
        <v>0</v>
      </c>
      <c r="AB10" s="63">
        <v>0</v>
      </c>
      <c r="AC10" s="1">
        <f t="shared" si="12"/>
        <v>0</v>
      </c>
      <c r="AD10" s="63">
        <v>0</v>
      </c>
      <c r="AE10" s="1">
        <f t="shared" si="13"/>
        <v>0</v>
      </c>
      <c r="AF10" s="63">
        <v>2</v>
      </c>
      <c r="AG10" s="1">
        <f t="shared" si="14"/>
        <v>0</v>
      </c>
      <c r="AH10" s="63">
        <v>0</v>
      </c>
      <c r="AI10" s="1">
        <f t="shared" si="15"/>
        <v>0</v>
      </c>
      <c r="AJ10" s="63">
        <v>0</v>
      </c>
      <c r="AK10" s="1">
        <f t="shared" si="16"/>
        <v>0</v>
      </c>
      <c r="AL10" s="63">
        <v>0</v>
      </c>
      <c r="AM10" s="1">
        <f t="shared" si="17"/>
        <v>0</v>
      </c>
      <c r="AN10" s="63">
        <v>1</v>
      </c>
      <c r="AO10" s="1">
        <f t="shared" si="18"/>
        <v>0</v>
      </c>
      <c r="AP10" s="64">
        <v>1</v>
      </c>
      <c r="AQ10" s="1">
        <f t="shared" si="19"/>
        <v>0</v>
      </c>
      <c r="AR10" s="63">
        <v>0</v>
      </c>
      <c r="AS10" s="1">
        <f t="shared" si="20"/>
        <v>0</v>
      </c>
      <c r="AT10" s="63">
        <v>0</v>
      </c>
      <c r="AU10" s="1">
        <f t="shared" si="21"/>
        <v>0</v>
      </c>
      <c r="AV10" s="63">
        <v>1</v>
      </c>
      <c r="AW10" s="1">
        <f t="shared" si="22"/>
        <v>0</v>
      </c>
      <c r="AX10" s="63"/>
      <c r="AY10" s="1">
        <f t="shared" si="23"/>
        <v>0</v>
      </c>
      <c r="AZ10" s="62">
        <f t="shared" si="24"/>
        <v>159.97</v>
      </c>
      <c r="BA10" s="1">
        <f t="shared" si="25"/>
        <v>0</v>
      </c>
      <c r="BB10" s="63">
        <v>0</v>
      </c>
      <c r="BC10" s="1">
        <f t="shared" si="26"/>
        <v>0</v>
      </c>
      <c r="BD10" s="63">
        <v>0</v>
      </c>
      <c r="BE10" s="1">
        <f t="shared" si="27"/>
        <v>0</v>
      </c>
      <c r="BF10" s="63">
        <v>0</v>
      </c>
      <c r="BG10" s="2">
        <f t="shared" si="28"/>
        <v>0</v>
      </c>
      <c r="BH10" s="63">
        <v>0</v>
      </c>
      <c r="BI10" s="2">
        <f t="shared" si="29"/>
        <v>0</v>
      </c>
      <c r="BJ10" s="41">
        <v>0</v>
      </c>
      <c r="BK10" s="1">
        <f t="shared" si="30"/>
        <v>0</v>
      </c>
      <c r="BL10" s="63">
        <v>0</v>
      </c>
      <c r="BM10" s="1">
        <f t="shared" si="31"/>
        <v>0</v>
      </c>
      <c r="BN10" s="63">
        <v>0</v>
      </c>
      <c r="BO10" s="1">
        <f t="shared" si="32"/>
        <v>0</v>
      </c>
      <c r="BP10" s="63">
        <v>0</v>
      </c>
      <c r="BQ10" s="1">
        <f t="shared" si="33"/>
        <v>0</v>
      </c>
      <c r="BR10" s="63">
        <v>0</v>
      </c>
      <c r="BS10" s="1">
        <f t="shared" si="34"/>
        <v>0</v>
      </c>
      <c r="BT10" s="63">
        <v>0</v>
      </c>
      <c r="BU10" s="1">
        <f t="shared" si="35"/>
        <v>0</v>
      </c>
      <c r="BV10" s="63">
        <v>9</v>
      </c>
      <c r="BW10" s="1">
        <f t="shared" si="36"/>
        <v>0</v>
      </c>
      <c r="BX10" s="63">
        <v>3</v>
      </c>
      <c r="BY10" s="1">
        <f t="shared" si="37"/>
        <v>0</v>
      </c>
      <c r="BZ10" s="63">
        <v>0</v>
      </c>
      <c r="CA10" s="1">
        <f t="shared" si="38"/>
        <v>0</v>
      </c>
      <c r="CB10" s="63">
        <v>0</v>
      </c>
      <c r="CC10" s="1">
        <f t="shared" si="39"/>
        <v>0</v>
      </c>
      <c r="CD10" s="63">
        <v>0</v>
      </c>
      <c r="CE10" s="1">
        <f t="shared" si="40"/>
        <v>0</v>
      </c>
      <c r="CF10" s="63">
        <v>0</v>
      </c>
      <c r="CG10" s="1">
        <f t="shared" si="41"/>
        <v>0</v>
      </c>
      <c r="CH10" s="63">
        <v>0</v>
      </c>
      <c r="CI10" s="1">
        <f t="shared" si="42"/>
        <v>0</v>
      </c>
      <c r="CJ10" s="63">
        <v>0</v>
      </c>
      <c r="CK10" s="1">
        <f t="shared" si="43"/>
        <v>0</v>
      </c>
      <c r="CL10" s="63">
        <v>0</v>
      </c>
      <c r="CM10" s="1">
        <f t="shared" si="44"/>
        <v>0</v>
      </c>
      <c r="CN10" s="63">
        <v>0</v>
      </c>
      <c r="CO10" s="1">
        <f t="shared" si="45"/>
        <v>0</v>
      </c>
      <c r="CP10" s="63">
        <v>0</v>
      </c>
      <c r="CQ10" s="1">
        <f t="shared" si="46"/>
        <v>0</v>
      </c>
      <c r="CR10" s="63">
        <v>2</v>
      </c>
      <c r="CS10" s="1">
        <f t="shared" si="47"/>
        <v>0</v>
      </c>
      <c r="CT10" s="63">
        <v>0</v>
      </c>
      <c r="CU10" s="1">
        <f t="shared" si="48"/>
        <v>0</v>
      </c>
      <c r="CV10" s="63">
        <v>0</v>
      </c>
      <c r="CW10" s="2">
        <f t="shared" si="49"/>
        <v>0</v>
      </c>
      <c r="CX10" s="62">
        <v>0</v>
      </c>
      <c r="CY10" s="1">
        <f t="shared" si="50"/>
        <v>0</v>
      </c>
      <c r="CZ10" s="62"/>
      <c r="DA10" s="1">
        <f t="shared" si="51"/>
        <v>0</v>
      </c>
      <c r="DB10" s="62"/>
      <c r="DC10" s="1">
        <f t="shared" si="52"/>
        <v>0</v>
      </c>
      <c r="DD10" s="62"/>
      <c r="DE10" s="1">
        <f t="shared" si="53"/>
        <v>0</v>
      </c>
      <c r="DF10" s="62"/>
      <c r="DG10" s="1">
        <f t="shared" si="54"/>
        <v>0</v>
      </c>
      <c r="DH10" s="32">
        <f t="shared" si="55"/>
        <v>0</v>
      </c>
      <c r="DI10" s="33">
        <v>0.1</v>
      </c>
      <c r="DJ10" s="34">
        <f t="shared" si="56"/>
        <v>0</v>
      </c>
      <c r="DK10" s="33">
        <v>0.04</v>
      </c>
      <c r="DL10" s="35">
        <f t="shared" si="57"/>
        <v>0</v>
      </c>
      <c r="DM10" s="33">
        <v>0.01</v>
      </c>
      <c r="DN10" s="34">
        <f t="shared" si="58"/>
        <v>0</v>
      </c>
      <c r="DO10" s="34">
        <f t="shared" si="59"/>
        <v>0</v>
      </c>
      <c r="DP10" s="36">
        <f t="shared" si="60"/>
        <v>0</v>
      </c>
      <c r="DQ10" s="37"/>
    </row>
    <row r="11" spans="1:121" ht="16" hidden="1" thickBot="1">
      <c r="A11" s="29"/>
      <c r="B11" s="84"/>
      <c r="C11" s="60" t="s">
        <v>75</v>
      </c>
      <c r="D11" s="61">
        <v>20.23</v>
      </c>
      <c r="E11" s="1">
        <f t="shared" si="0"/>
        <v>0</v>
      </c>
      <c r="F11" s="62">
        <v>12.31</v>
      </c>
      <c r="G11" s="1">
        <f t="shared" si="1"/>
        <v>0</v>
      </c>
      <c r="H11" s="63">
        <v>0</v>
      </c>
      <c r="I11" s="1">
        <f t="shared" si="2"/>
        <v>0</v>
      </c>
      <c r="J11" s="62">
        <v>12.31</v>
      </c>
      <c r="K11" s="1">
        <f t="shared" si="3"/>
        <v>0</v>
      </c>
      <c r="L11" s="63">
        <v>18.462</v>
      </c>
      <c r="M11" s="1">
        <f t="shared" si="4"/>
        <v>0</v>
      </c>
      <c r="N11" s="63">
        <v>61.54</v>
      </c>
      <c r="O11" s="1">
        <f t="shared" si="5"/>
        <v>0</v>
      </c>
      <c r="P11" s="63">
        <v>202.32</v>
      </c>
      <c r="Q11" s="1">
        <f t="shared" si="6"/>
        <v>0</v>
      </c>
      <c r="R11" s="63">
        <v>188.32</v>
      </c>
      <c r="S11" s="1">
        <f t="shared" si="7"/>
        <v>0</v>
      </c>
      <c r="T11" s="63">
        <v>1</v>
      </c>
      <c r="U11" s="1">
        <f t="shared" si="8"/>
        <v>0</v>
      </c>
      <c r="V11" s="63">
        <v>0</v>
      </c>
      <c r="W11" s="1">
        <f t="shared" si="9"/>
        <v>0</v>
      </c>
      <c r="X11" s="63">
        <v>0</v>
      </c>
      <c r="Y11" s="1">
        <f t="shared" si="10"/>
        <v>0</v>
      </c>
      <c r="Z11" s="63">
        <v>38</v>
      </c>
      <c r="AA11" s="1">
        <f t="shared" si="11"/>
        <v>0</v>
      </c>
      <c r="AB11" s="63">
        <v>0</v>
      </c>
      <c r="AC11" s="1">
        <f t="shared" si="12"/>
        <v>0</v>
      </c>
      <c r="AD11" s="63">
        <v>0</v>
      </c>
      <c r="AE11" s="1">
        <f t="shared" si="13"/>
        <v>0</v>
      </c>
      <c r="AF11" s="63">
        <v>4</v>
      </c>
      <c r="AG11" s="1">
        <f t="shared" si="14"/>
        <v>0</v>
      </c>
      <c r="AH11" s="63">
        <v>0</v>
      </c>
      <c r="AI11" s="1">
        <f t="shared" si="15"/>
        <v>0</v>
      </c>
      <c r="AJ11" s="63">
        <v>0</v>
      </c>
      <c r="AK11" s="1">
        <f t="shared" si="16"/>
        <v>0</v>
      </c>
      <c r="AL11" s="63">
        <v>0</v>
      </c>
      <c r="AM11" s="1">
        <f t="shared" si="17"/>
        <v>0</v>
      </c>
      <c r="AN11" s="63">
        <v>1</v>
      </c>
      <c r="AO11" s="1">
        <f t="shared" si="18"/>
        <v>0</v>
      </c>
      <c r="AP11" s="64">
        <v>1</v>
      </c>
      <c r="AQ11" s="1">
        <f t="shared" si="19"/>
        <v>0</v>
      </c>
      <c r="AR11" s="63">
        <v>0</v>
      </c>
      <c r="AS11" s="1">
        <f t="shared" si="20"/>
        <v>0</v>
      </c>
      <c r="AT11" s="63">
        <v>0</v>
      </c>
      <c r="AU11" s="1">
        <f t="shared" si="21"/>
        <v>0</v>
      </c>
      <c r="AV11" s="63">
        <v>1</v>
      </c>
      <c r="AW11" s="1">
        <f t="shared" si="22"/>
        <v>0</v>
      </c>
      <c r="AX11" s="63"/>
      <c r="AY11" s="1">
        <f t="shared" si="23"/>
        <v>0</v>
      </c>
      <c r="AZ11" s="62">
        <f t="shared" si="24"/>
        <v>188.32</v>
      </c>
      <c r="BA11" s="1">
        <f t="shared" si="25"/>
        <v>0</v>
      </c>
      <c r="BB11" s="63">
        <v>1</v>
      </c>
      <c r="BC11" s="1">
        <f t="shared" si="26"/>
        <v>0</v>
      </c>
      <c r="BD11" s="63">
        <v>1</v>
      </c>
      <c r="BE11" s="1">
        <f t="shared" si="27"/>
        <v>0</v>
      </c>
      <c r="BF11" s="63">
        <v>0</v>
      </c>
      <c r="BG11" s="2">
        <f t="shared" si="28"/>
        <v>0</v>
      </c>
      <c r="BH11" s="63">
        <v>0</v>
      </c>
      <c r="BI11" s="2">
        <f t="shared" si="29"/>
        <v>0</v>
      </c>
      <c r="BJ11" s="41">
        <v>0</v>
      </c>
      <c r="BK11" s="1">
        <f t="shared" si="30"/>
        <v>0</v>
      </c>
      <c r="BL11" s="63">
        <v>0</v>
      </c>
      <c r="BM11" s="1">
        <f t="shared" si="31"/>
        <v>0</v>
      </c>
      <c r="BN11" s="63">
        <v>0</v>
      </c>
      <c r="BO11" s="1">
        <f t="shared" si="32"/>
        <v>0</v>
      </c>
      <c r="BP11" s="63">
        <v>0</v>
      </c>
      <c r="BQ11" s="1">
        <f t="shared" si="33"/>
        <v>0</v>
      </c>
      <c r="BR11" s="63">
        <v>0</v>
      </c>
      <c r="BS11" s="1">
        <f t="shared" si="34"/>
        <v>0</v>
      </c>
      <c r="BT11" s="63">
        <v>0</v>
      </c>
      <c r="BU11" s="1">
        <f t="shared" si="35"/>
        <v>0</v>
      </c>
      <c r="BV11" s="63">
        <v>3</v>
      </c>
      <c r="BW11" s="1">
        <f t="shared" si="36"/>
        <v>0</v>
      </c>
      <c r="BX11" s="63">
        <v>3</v>
      </c>
      <c r="BY11" s="1">
        <f t="shared" si="37"/>
        <v>0</v>
      </c>
      <c r="BZ11" s="63">
        <v>0</v>
      </c>
      <c r="CA11" s="1">
        <f t="shared" si="38"/>
        <v>0</v>
      </c>
      <c r="CB11" s="63">
        <v>0</v>
      </c>
      <c r="CC11" s="1">
        <f t="shared" si="39"/>
        <v>0</v>
      </c>
      <c r="CD11" s="63">
        <v>0</v>
      </c>
      <c r="CE11" s="1">
        <f t="shared" si="40"/>
        <v>0</v>
      </c>
      <c r="CF11" s="63">
        <v>0</v>
      </c>
      <c r="CG11" s="1">
        <f t="shared" si="41"/>
        <v>0</v>
      </c>
      <c r="CH11" s="63">
        <v>0</v>
      </c>
      <c r="CI11" s="1">
        <f t="shared" si="42"/>
        <v>0</v>
      </c>
      <c r="CJ11" s="63">
        <v>0</v>
      </c>
      <c r="CK11" s="1">
        <f t="shared" si="43"/>
        <v>0</v>
      </c>
      <c r="CL11" s="63">
        <v>0</v>
      </c>
      <c r="CM11" s="1">
        <f t="shared" si="44"/>
        <v>0</v>
      </c>
      <c r="CN11" s="63">
        <v>0</v>
      </c>
      <c r="CO11" s="1">
        <f t="shared" si="45"/>
        <v>0</v>
      </c>
      <c r="CP11" s="63">
        <v>0</v>
      </c>
      <c r="CQ11" s="1">
        <f t="shared" si="46"/>
        <v>0</v>
      </c>
      <c r="CR11" s="63">
        <v>0</v>
      </c>
      <c r="CS11" s="1">
        <f t="shared" si="47"/>
        <v>0</v>
      </c>
      <c r="CT11" s="63">
        <v>0</v>
      </c>
      <c r="CU11" s="1">
        <f t="shared" si="48"/>
        <v>0</v>
      </c>
      <c r="CV11" s="63">
        <v>1</v>
      </c>
      <c r="CW11" s="2">
        <f t="shared" si="49"/>
        <v>0</v>
      </c>
      <c r="CX11" s="62">
        <v>0</v>
      </c>
      <c r="CY11" s="1">
        <f t="shared" si="50"/>
        <v>0</v>
      </c>
      <c r="CZ11" s="62"/>
      <c r="DA11" s="1">
        <f t="shared" si="51"/>
        <v>0</v>
      </c>
      <c r="DB11" s="62"/>
      <c r="DC11" s="1">
        <f t="shared" si="52"/>
        <v>0</v>
      </c>
      <c r="DD11" s="62"/>
      <c r="DE11" s="1">
        <f t="shared" si="53"/>
        <v>0</v>
      </c>
      <c r="DF11" s="62"/>
      <c r="DG11" s="1">
        <f t="shared" si="54"/>
        <v>0</v>
      </c>
      <c r="DH11" s="32">
        <f t="shared" si="55"/>
        <v>0</v>
      </c>
      <c r="DI11" s="33">
        <v>0.1</v>
      </c>
      <c r="DJ11" s="34">
        <f t="shared" si="56"/>
        <v>0</v>
      </c>
      <c r="DK11" s="33">
        <v>0.04</v>
      </c>
      <c r="DL11" s="35">
        <f t="shared" si="57"/>
        <v>0</v>
      </c>
      <c r="DM11" s="33">
        <v>0.01</v>
      </c>
      <c r="DN11" s="34">
        <f t="shared" si="58"/>
        <v>0</v>
      </c>
      <c r="DO11" s="34">
        <f t="shared" si="59"/>
        <v>0</v>
      </c>
      <c r="DP11" s="36">
        <f t="shared" si="60"/>
        <v>0</v>
      </c>
      <c r="DQ11" s="37"/>
    </row>
    <row r="12" spans="1:121" ht="16" hidden="1" thickBot="1">
      <c r="A12" s="29"/>
      <c r="B12" s="83" t="s">
        <v>76</v>
      </c>
      <c r="C12" s="60" t="s">
        <v>77</v>
      </c>
      <c r="D12" s="61">
        <v>19.238700000000001</v>
      </c>
      <c r="E12" s="1">
        <f t="shared" si="0"/>
        <v>0</v>
      </c>
      <c r="F12" s="62">
        <v>11.839200000000002</v>
      </c>
      <c r="G12" s="1">
        <f t="shared" si="1"/>
        <v>0</v>
      </c>
      <c r="H12" s="63">
        <v>18.184000000000001</v>
      </c>
      <c r="I12" s="1">
        <f t="shared" si="2"/>
        <v>0</v>
      </c>
      <c r="J12" s="62">
        <v>19.238700000000001</v>
      </c>
      <c r="K12" s="1">
        <f t="shared" si="3"/>
        <v>0</v>
      </c>
      <c r="L12" s="63">
        <v>35</v>
      </c>
      <c r="M12" s="1">
        <f t="shared" si="4"/>
        <v>0</v>
      </c>
      <c r="N12" s="63">
        <v>35</v>
      </c>
      <c r="O12" s="1">
        <f t="shared" si="5"/>
        <v>0</v>
      </c>
      <c r="P12" s="63">
        <v>147.99</v>
      </c>
      <c r="Q12" s="1">
        <f t="shared" si="6"/>
        <v>0</v>
      </c>
      <c r="R12" s="63">
        <v>115.33</v>
      </c>
      <c r="S12" s="1">
        <f t="shared" si="7"/>
        <v>0</v>
      </c>
      <c r="T12" s="63">
        <v>1</v>
      </c>
      <c r="U12" s="1">
        <f t="shared" si="8"/>
        <v>0</v>
      </c>
      <c r="V12" s="63">
        <v>5</v>
      </c>
      <c r="W12" s="1">
        <f t="shared" si="9"/>
        <v>0</v>
      </c>
      <c r="X12" s="63">
        <v>0</v>
      </c>
      <c r="Y12" s="1">
        <f t="shared" si="10"/>
        <v>0</v>
      </c>
      <c r="Z12" s="63">
        <v>5</v>
      </c>
      <c r="AA12" s="1">
        <f t="shared" si="11"/>
        <v>0</v>
      </c>
      <c r="AB12" s="63">
        <v>55.63</v>
      </c>
      <c r="AC12" s="1">
        <f t="shared" si="12"/>
        <v>0</v>
      </c>
      <c r="AD12" s="63">
        <v>2</v>
      </c>
      <c r="AE12" s="1">
        <f t="shared" si="13"/>
        <v>0</v>
      </c>
      <c r="AF12" s="63">
        <v>0</v>
      </c>
      <c r="AG12" s="1">
        <f t="shared" si="14"/>
        <v>0</v>
      </c>
      <c r="AH12" s="63">
        <v>1</v>
      </c>
      <c r="AI12" s="1">
        <f t="shared" si="15"/>
        <v>0</v>
      </c>
      <c r="AJ12" s="63">
        <v>1</v>
      </c>
      <c r="AK12" s="1">
        <f t="shared" si="16"/>
        <v>0</v>
      </c>
      <c r="AL12" s="63">
        <v>0</v>
      </c>
      <c r="AM12" s="1">
        <f t="shared" si="17"/>
        <v>0</v>
      </c>
      <c r="AN12" s="63">
        <v>1</v>
      </c>
      <c r="AO12" s="1">
        <f t="shared" si="18"/>
        <v>0</v>
      </c>
      <c r="AP12" s="64">
        <v>1</v>
      </c>
      <c r="AQ12" s="1">
        <f t="shared" si="19"/>
        <v>0</v>
      </c>
      <c r="AR12" s="63">
        <v>1</v>
      </c>
      <c r="AS12" s="1">
        <f t="shared" si="20"/>
        <v>0</v>
      </c>
      <c r="AT12" s="63">
        <v>1</v>
      </c>
      <c r="AU12" s="1">
        <f t="shared" si="21"/>
        <v>0</v>
      </c>
      <c r="AV12" s="63">
        <v>1</v>
      </c>
      <c r="AW12" s="1">
        <f t="shared" si="22"/>
        <v>0</v>
      </c>
      <c r="AX12" s="63"/>
      <c r="AY12" s="1">
        <f t="shared" si="23"/>
        <v>0</v>
      </c>
      <c r="AZ12" s="62">
        <f t="shared" si="24"/>
        <v>115.33</v>
      </c>
      <c r="BA12" s="1">
        <f t="shared" si="25"/>
        <v>0</v>
      </c>
      <c r="BB12" s="63">
        <v>0</v>
      </c>
      <c r="BC12" s="1">
        <f t="shared" si="26"/>
        <v>0</v>
      </c>
      <c r="BD12" s="63">
        <v>1</v>
      </c>
      <c r="BE12" s="1">
        <f t="shared" si="27"/>
        <v>0</v>
      </c>
      <c r="BF12" s="63">
        <v>1</v>
      </c>
      <c r="BG12" s="2">
        <f t="shared" si="28"/>
        <v>0</v>
      </c>
      <c r="BH12" s="63">
        <v>1</v>
      </c>
      <c r="BI12" s="2">
        <f t="shared" si="29"/>
        <v>0</v>
      </c>
      <c r="BJ12" s="41">
        <v>0</v>
      </c>
      <c r="BK12" s="1">
        <f t="shared" si="30"/>
        <v>0</v>
      </c>
      <c r="BL12" s="63">
        <v>6</v>
      </c>
      <c r="BM12" s="1">
        <f t="shared" si="31"/>
        <v>0</v>
      </c>
      <c r="BN12" s="63">
        <v>0</v>
      </c>
      <c r="BO12" s="1">
        <f t="shared" si="32"/>
        <v>0</v>
      </c>
      <c r="BP12" s="63">
        <v>0</v>
      </c>
      <c r="BQ12" s="1">
        <f t="shared" si="33"/>
        <v>0</v>
      </c>
      <c r="BR12" s="63">
        <v>5</v>
      </c>
      <c r="BS12" s="1">
        <f t="shared" si="34"/>
        <v>0</v>
      </c>
      <c r="BT12" s="63">
        <v>2</v>
      </c>
      <c r="BU12" s="1">
        <f t="shared" si="35"/>
        <v>0</v>
      </c>
      <c r="BV12" s="63">
        <v>0</v>
      </c>
      <c r="BW12" s="1">
        <f t="shared" si="36"/>
        <v>0</v>
      </c>
      <c r="BX12" s="63">
        <v>0</v>
      </c>
      <c r="BY12" s="1">
        <f t="shared" si="37"/>
        <v>0</v>
      </c>
      <c r="BZ12" s="63">
        <v>1</v>
      </c>
      <c r="CA12" s="1">
        <f t="shared" si="38"/>
        <v>0</v>
      </c>
      <c r="CB12" s="63">
        <v>1</v>
      </c>
      <c r="CC12" s="1">
        <f t="shared" si="39"/>
        <v>0</v>
      </c>
      <c r="CD12" s="63">
        <v>1</v>
      </c>
      <c r="CE12" s="1">
        <f t="shared" si="40"/>
        <v>0</v>
      </c>
      <c r="CF12" s="63">
        <v>3</v>
      </c>
      <c r="CG12" s="1">
        <f t="shared" si="41"/>
        <v>0</v>
      </c>
      <c r="CH12" s="63">
        <v>3</v>
      </c>
      <c r="CI12" s="1">
        <f t="shared" si="42"/>
        <v>0</v>
      </c>
      <c r="CJ12" s="63">
        <v>1</v>
      </c>
      <c r="CK12" s="1">
        <f t="shared" si="43"/>
        <v>0</v>
      </c>
      <c r="CL12" s="63">
        <v>1</v>
      </c>
      <c r="CM12" s="1">
        <f t="shared" si="44"/>
        <v>0</v>
      </c>
      <c r="CN12" s="63">
        <v>2.7</v>
      </c>
      <c r="CO12" s="1">
        <f t="shared" si="45"/>
        <v>0</v>
      </c>
      <c r="CP12" s="63">
        <v>2.2999999999999998</v>
      </c>
      <c r="CQ12" s="1">
        <f t="shared" si="46"/>
        <v>0</v>
      </c>
      <c r="CR12" s="63">
        <v>0</v>
      </c>
      <c r="CS12" s="1">
        <f t="shared" si="47"/>
        <v>0</v>
      </c>
      <c r="CT12" s="63">
        <v>1</v>
      </c>
      <c r="CU12" s="1">
        <f t="shared" si="48"/>
        <v>0</v>
      </c>
      <c r="CV12" s="63">
        <v>1</v>
      </c>
      <c r="CW12" s="2">
        <f t="shared" si="49"/>
        <v>0</v>
      </c>
      <c r="CX12" s="62">
        <v>1</v>
      </c>
      <c r="CY12" s="1">
        <f t="shared" si="50"/>
        <v>0</v>
      </c>
      <c r="CZ12" s="62">
        <v>0</v>
      </c>
      <c r="DA12" s="1">
        <f t="shared" si="51"/>
        <v>0</v>
      </c>
      <c r="DB12" s="62">
        <v>0</v>
      </c>
      <c r="DC12" s="1">
        <f t="shared" si="52"/>
        <v>0</v>
      </c>
      <c r="DD12" s="62">
        <v>0</v>
      </c>
      <c r="DE12" s="1">
        <f t="shared" si="53"/>
        <v>0</v>
      </c>
      <c r="DF12" s="62">
        <v>0</v>
      </c>
      <c r="DG12" s="1">
        <f t="shared" si="54"/>
        <v>0</v>
      </c>
      <c r="DH12" s="32">
        <f t="shared" si="55"/>
        <v>0</v>
      </c>
      <c r="DI12" s="33">
        <v>0.1</v>
      </c>
      <c r="DJ12" s="34">
        <f t="shared" si="56"/>
        <v>0</v>
      </c>
      <c r="DK12" s="33">
        <v>0.04</v>
      </c>
      <c r="DL12" s="35">
        <f t="shared" si="57"/>
        <v>0</v>
      </c>
      <c r="DM12" s="33">
        <v>0.01</v>
      </c>
      <c r="DN12" s="34">
        <f t="shared" si="58"/>
        <v>0</v>
      </c>
      <c r="DO12" s="34">
        <f t="shared" si="59"/>
        <v>0</v>
      </c>
      <c r="DP12" s="36">
        <f t="shared" si="60"/>
        <v>0</v>
      </c>
      <c r="DQ12" s="37"/>
    </row>
    <row r="13" spans="1:121" ht="16" hidden="1" thickBot="1">
      <c r="A13" s="29"/>
      <c r="B13" s="84"/>
      <c r="C13" s="60" t="s">
        <v>78</v>
      </c>
      <c r="D13" s="61">
        <v>27.161999999999995</v>
      </c>
      <c r="E13" s="1">
        <f t="shared" si="0"/>
        <v>0</v>
      </c>
      <c r="F13" s="62">
        <v>27.161999999999995</v>
      </c>
      <c r="G13" s="1">
        <f t="shared" si="1"/>
        <v>0</v>
      </c>
      <c r="H13" s="63">
        <v>7.4120000000000008</v>
      </c>
      <c r="I13" s="1">
        <f t="shared" si="2"/>
        <v>0</v>
      </c>
      <c r="J13" s="62">
        <v>27.161999999999995</v>
      </c>
      <c r="K13" s="1">
        <f t="shared" si="3"/>
        <v>0</v>
      </c>
      <c r="L13" s="63">
        <v>0</v>
      </c>
      <c r="M13" s="1">
        <f t="shared" si="4"/>
        <v>0</v>
      </c>
      <c r="N13" s="63">
        <v>32.520000000000003</v>
      </c>
      <c r="O13" s="1">
        <f t="shared" si="5"/>
        <v>0</v>
      </c>
      <c r="P13" s="63">
        <f>213.6-32.52</f>
        <v>181.07999999999998</v>
      </c>
      <c r="Q13" s="1">
        <f t="shared" si="6"/>
        <v>0</v>
      </c>
      <c r="R13" s="63">
        <v>117.06</v>
      </c>
      <c r="S13" s="1">
        <f t="shared" si="7"/>
        <v>0</v>
      </c>
      <c r="T13" s="63">
        <v>1</v>
      </c>
      <c r="U13" s="1">
        <f t="shared" si="8"/>
        <v>0</v>
      </c>
      <c r="V13" s="63">
        <v>2</v>
      </c>
      <c r="W13" s="1">
        <f t="shared" si="9"/>
        <v>0</v>
      </c>
      <c r="X13" s="63">
        <v>0</v>
      </c>
      <c r="Y13" s="1">
        <f t="shared" si="10"/>
        <v>0</v>
      </c>
      <c r="Z13" s="63">
        <v>5</v>
      </c>
      <c r="AA13" s="1">
        <f t="shared" si="11"/>
        <v>0</v>
      </c>
      <c r="AB13" s="63">
        <v>13.7</v>
      </c>
      <c r="AC13" s="1">
        <f t="shared" si="12"/>
        <v>0</v>
      </c>
      <c r="AD13" s="63">
        <v>1</v>
      </c>
      <c r="AE13" s="1">
        <f t="shared" si="13"/>
        <v>0</v>
      </c>
      <c r="AF13" s="63">
        <v>0</v>
      </c>
      <c r="AG13" s="1">
        <f t="shared" si="14"/>
        <v>0</v>
      </c>
      <c r="AH13" s="63">
        <v>0</v>
      </c>
      <c r="AI13" s="1">
        <f t="shared" si="15"/>
        <v>0</v>
      </c>
      <c r="AJ13" s="63">
        <v>1</v>
      </c>
      <c r="AK13" s="1">
        <f t="shared" si="16"/>
        <v>0</v>
      </c>
      <c r="AL13" s="63">
        <v>0</v>
      </c>
      <c r="AM13" s="1">
        <f t="shared" si="17"/>
        <v>0</v>
      </c>
      <c r="AN13" s="63">
        <v>1</v>
      </c>
      <c r="AO13" s="1">
        <f t="shared" si="18"/>
        <v>0</v>
      </c>
      <c r="AP13" s="64">
        <v>1</v>
      </c>
      <c r="AQ13" s="1">
        <f t="shared" si="19"/>
        <v>0</v>
      </c>
      <c r="AR13" s="63">
        <v>1</v>
      </c>
      <c r="AS13" s="1">
        <f t="shared" si="20"/>
        <v>0</v>
      </c>
      <c r="AT13" s="63">
        <v>1</v>
      </c>
      <c r="AU13" s="1">
        <f t="shared" si="21"/>
        <v>0</v>
      </c>
      <c r="AV13" s="63">
        <v>1</v>
      </c>
      <c r="AW13" s="1">
        <f t="shared" si="22"/>
        <v>0</v>
      </c>
      <c r="AX13" s="63"/>
      <c r="AY13" s="1">
        <f t="shared" si="23"/>
        <v>0</v>
      </c>
      <c r="AZ13" s="62">
        <f t="shared" si="24"/>
        <v>117.06</v>
      </c>
      <c r="BA13" s="1">
        <f t="shared" si="25"/>
        <v>0</v>
      </c>
      <c r="BB13" s="63">
        <v>0</v>
      </c>
      <c r="BC13" s="1">
        <f t="shared" si="26"/>
        <v>0</v>
      </c>
      <c r="BD13" s="63">
        <v>1</v>
      </c>
      <c r="BE13" s="1">
        <f t="shared" si="27"/>
        <v>0</v>
      </c>
      <c r="BF13" s="63">
        <v>0</v>
      </c>
      <c r="BG13" s="2">
        <f t="shared" si="28"/>
        <v>0</v>
      </c>
      <c r="BH13" s="63">
        <v>0</v>
      </c>
      <c r="BI13" s="2">
        <f t="shared" si="29"/>
        <v>0</v>
      </c>
      <c r="BJ13" s="41">
        <v>0</v>
      </c>
      <c r="BK13" s="1">
        <f t="shared" si="30"/>
        <v>0</v>
      </c>
      <c r="BL13" s="63">
        <v>6</v>
      </c>
      <c r="BM13" s="1">
        <f t="shared" si="31"/>
        <v>0</v>
      </c>
      <c r="BN13" s="63">
        <v>0</v>
      </c>
      <c r="BO13" s="1">
        <f t="shared" si="32"/>
        <v>0</v>
      </c>
      <c r="BP13" s="63">
        <v>0</v>
      </c>
      <c r="BQ13" s="1">
        <f t="shared" si="33"/>
        <v>0</v>
      </c>
      <c r="BR13" s="63">
        <v>0</v>
      </c>
      <c r="BS13" s="1">
        <f t="shared" si="34"/>
        <v>0</v>
      </c>
      <c r="BT13" s="63">
        <v>2</v>
      </c>
      <c r="BU13" s="1">
        <f t="shared" si="35"/>
        <v>0</v>
      </c>
      <c r="BV13" s="63">
        <v>0</v>
      </c>
      <c r="BW13" s="1">
        <f t="shared" si="36"/>
        <v>0</v>
      </c>
      <c r="BX13" s="63">
        <v>0</v>
      </c>
      <c r="BY13" s="1">
        <f t="shared" si="37"/>
        <v>0</v>
      </c>
      <c r="BZ13" s="63">
        <v>1</v>
      </c>
      <c r="CA13" s="1">
        <f t="shared" si="38"/>
        <v>0</v>
      </c>
      <c r="CB13" s="63">
        <v>1</v>
      </c>
      <c r="CC13" s="1">
        <f t="shared" si="39"/>
        <v>0</v>
      </c>
      <c r="CD13" s="63">
        <v>1</v>
      </c>
      <c r="CE13" s="1">
        <f t="shared" si="40"/>
        <v>0</v>
      </c>
      <c r="CF13" s="63">
        <v>3</v>
      </c>
      <c r="CG13" s="1">
        <f t="shared" si="41"/>
        <v>0</v>
      </c>
      <c r="CH13" s="63">
        <v>3</v>
      </c>
      <c r="CI13" s="1">
        <f t="shared" si="42"/>
        <v>0</v>
      </c>
      <c r="CJ13" s="63">
        <v>0</v>
      </c>
      <c r="CK13" s="1">
        <f t="shared" si="43"/>
        <v>0</v>
      </c>
      <c r="CL13" s="63">
        <v>0</v>
      </c>
      <c r="CM13" s="1">
        <f t="shared" si="44"/>
        <v>0</v>
      </c>
      <c r="CN13" s="63">
        <v>0</v>
      </c>
      <c r="CO13" s="1">
        <f t="shared" si="45"/>
        <v>0</v>
      </c>
      <c r="CP13" s="63">
        <v>0</v>
      </c>
      <c r="CQ13" s="1">
        <f t="shared" si="46"/>
        <v>0</v>
      </c>
      <c r="CR13" s="63">
        <v>0</v>
      </c>
      <c r="CS13" s="1">
        <f t="shared" si="47"/>
        <v>0</v>
      </c>
      <c r="CT13" s="63">
        <v>1</v>
      </c>
      <c r="CU13" s="1">
        <f t="shared" si="48"/>
        <v>0</v>
      </c>
      <c r="CV13" s="63">
        <v>1</v>
      </c>
      <c r="CW13" s="2">
        <f t="shared" si="49"/>
        <v>0</v>
      </c>
      <c r="CX13" s="62">
        <v>0</v>
      </c>
      <c r="CY13" s="1">
        <f t="shared" si="50"/>
        <v>0</v>
      </c>
      <c r="CZ13" s="62"/>
      <c r="DA13" s="1">
        <f t="shared" si="51"/>
        <v>0</v>
      </c>
      <c r="DB13" s="62">
        <v>0</v>
      </c>
      <c r="DC13" s="1">
        <f t="shared" si="52"/>
        <v>0</v>
      </c>
      <c r="DD13" s="62">
        <v>0</v>
      </c>
      <c r="DE13" s="1">
        <f t="shared" si="53"/>
        <v>0</v>
      </c>
      <c r="DF13" s="62">
        <v>0</v>
      </c>
      <c r="DG13" s="1">
        <f t="shared" si="54"/>
        <v>0</v>
      </c>
      <c r="DH13" s="32">
        <f t="shared" si="55"/>
        <v>0</v>
      </c>
      <c r="DI13" s="33">
        <v>0.1</v>
      </c>
      <c r="DJ13" s="34">
        <f t="shared" si="56"/>
        <v>0</v>
      </c>
      <c r="DK13" s="33">
        <v>0.04</v>
      </c>
      <c r="DL13" s="35">
        <f t="shared" si="57"/>
        <v>0</v>
      </c>
      <c r="DM13" s="33">
        <v>0.01</v>
      </c>
      <c r="DN13" s="34">
        <f t="shared" si="58"/>
        <v>0</v>
      </c>
      <c r="DO13" s="34">
        <f t="shared" si="59"/>
        <v>0</v>
      </c>
      <c r="DP13" s="36">
        <f t="shared" si="60"/>
        <v>0</v>
      </c>
      <c r="DQ13" s="37"/>
    </row>
    <row r="14" spans="1:121" ht="16" hidden="1" thickBot="1">
      <c r="A14" s="29"/>
      <c r="B14" s="84"/>
      <c r="C14" s="60" t="s">
        <v>79</v>
      </c>
      <c r="D14" s="61">
        <v>130</v>
      </c>
      <c r="E14" s="1">
        <f t="shared" si="0"/>
        <v>0</v>
      </c>
      <c r="F14" s="62">
        <v>227.4</v>
      </c>
      <c r="G14" s="1">
        <f t="shared" si="1"/>
        <v>0</v>
      </c>
      <c r="H14" s="63">
        <v>33.4</v>
      </c>
      <c r="I14" s="1">
        <f t="shared" si="2"/>
        <v>0</v>
      </c>
      <c r="J14" s="62">
        <v>151.6</v>
      </c>
      <c r="K14" s="1">
        <f t="shared" si="3"/>
        <v>0</v>
      </c>
      <c r="L14" s="63">
        <v>0</v>
      </c>
      <c r="M14" s="1">
        <f t="shared" si="4"/>
        <v>0</v>
      </c>
      <c r="N14" s="63">
        <v>800.9</v>
      </c>
      <c r="O14" s="1">
        <f t="shared" si="5"/>
        <v>0</v>
      </c>
      <c r="P14" s="63">
        <v>1516</v>
      </c>
      <c r="Q14" s="1">
        <f t="shared" si="6"/>
        <v>0</v>
      </c>
      <c r="R14" s="63">
        <f>156.7+100</f>
        <v>256.7</v>
      </c>
      <c r="S14" s="1">
        <f t="shared" si="7"/>
        <v>0</v>
      </c>
      <c r="T14" s="63">
        <v>4</v>
      </c>
      <c r="U14" s="1">
        <f t="shared" si="8"/>
        <v>0</v>
      </c>
      <c r="V14" s="63">
        <v>0</v>
      </c>
      <c r="W14" s="1">
        <f t="shared" si="9"/>
        <v>0</v>
      </c>
      <c r="X14" s="63">
        <v>0</v>
      </c>
      <c r="Y14" s="1">
        <f t="shared" si="10"/>
        <v>0</v>
      </c>
      <c r="Z14" s="63">
        <v>26</v>
      </c>
      <c r="AA14" s="1">
        <f t="shared" si="11"/>
        <v>0</v>
      </c>
      <c r="AB14" s="63">
        <v>0</v>
      </c>
      <c r="AC14" s="1">
        <f t="shared" si="12"/>
        <v>0</v>
      </c>
      <c r="AD14" s="63">
        <v>0</v>
      </c>
      <c r="AE14" s="1">
        <f t="shared" si="13"/>
        <v>0</v>
      </c>
      <c r="AF14" s="63">
        <v>8</v>
      </c>
      <c r="AG14" s="1">
        <f t="shared" si="14"/>
        <v>0</v>
      </c>
      <c r="AH14" s="63">
        <v>0</v>
      </c>
      <c r="AI14" s="1">
        <f t="shared" si="15"/>
        <v>0</v>
      </c>
      <c r="AJ14" s="63">
        <v>3</v>
      </c>
      <c r="AK14" s="1">
        <f t="shared" si="16"/>
        <v>0</v>
      </c>
      <c r="AL14" s="63">
        <v>1</v>
      </c>
      <c r="AM14" s="1">
        <f t="shared" si="17"/>
        <v>0</v>
      </c>
      <c r="AN14" s="63">
        <v>1</v>
      </c>
      <c r="AO14" s="1">
        <f t="shared" si="18"/>
        <v>0</v>
      </c>
      <c r="AP14" s="64">
        <v>4</v>
      </c>
      <c r="AQ14" s="1">
        <f t="shared" si="19"/>
        <v>0</v>
      </c>
      <c r="AR14" s="63">
        <v>1</v>
      </c>
      <c r="AS14" s="1">
        <f t="shared" si="20"/>
        <v>0</v>
      </c>
      <c r="AT14" s="63">
        <v>1</v>
      </c>
      <c r="AU14" s="1">
        <f t="shared" si="21"/>
        <v>0</v>
      </c>
      <c r="AV14" s="63">
        <v>1</v>
      </c>
      <c r="AW14" s="1">
        <f t="shared" si="22"/>
        <v>0</v>
      </c>
      <c r="AX14" s="63"/>
      <c r="AY14" s="1">
        <f t="shared" si="23"/>
        <v>0</v>
      </c>
      <c r="AZ14" s="65">
        <f>+R14</f>
        <v>256.7</v>
      </c>
      <c r="BA14" s="1">
        <f t="shared" si="25"/>
        <v>0</v>
      </c>
      <c r="BB14" s="63">
        <v>0</v>
      </c>
      <c r="BC14" s="1">
        <f t="shared" si="26"/>
        <v>0</v>
      </c>
      <c r="BD14" s="63">
        <v>0</v>
      </c>
      <c r="BE14" s="1">
        <f t="shared" si="27"/>
        <v>0</v>
      </c>
      <c r="BF14" s="63">
        <v>0</v>
      </c>
      <c r="BG14" s="2">
        <f t="shared" si="28"/>
        <v>0</v>
      </c>
      <c r="BH14" s="63">
        <v>0</v>
      </c>
      <c r="BI14" s="2">
        <f t="shared" si="29"/>
        <v>0</v>
      </c>
      <c r="BJ14" s="41">
        <v>1</v>
      </c>
      <c r="BK14" s="1">
        <f t="shared" si="30"/>
        <v>0</v>
      </c>
      <c r="BL14" s="63">
        <v>0</v>
      </c>
      <c r="BM14" s="1">
        <f t="shared" si="31"/>
        <v>0</v>
      </c>
      <c r="BN14" s="63">
        <v>22.4</v>
      </c>
      <c r="BO14" s="1">
        <f t="shared" si="32"/>
        <v>0</v>
      </c>
      <c r="BP14" s="63">
        <v>0</v>
      </c>
      <c r="BQ14" s="1">
        <f t="shared" si="33"/>
        <v>0</v>
      </c>
      <c r="BR14" s="63">
        <v>0</v>
      </c>
      <c r="BS14" s="1">
        <f t="shared" si="34"/>
        <v>0</v>
      </c>
      <c r="BT14" s="63">
        <v>6</v>
      </c>
      <c r="BU14" s="1">
        <f t="shared" si="35"/>
        <v>0</v>
      </c>
      <c r="BV14" s="63">
        <v>8</v>
      </c>
      <c r="BW14" s="1">
        <f t="shared" si="36"/>
        <v>0</v>
      </c>
      <c r="BX14" s="63">
        <v>4</v>
      </c>
      <c r="BY14" s="1">
        <f t="shared" si="37"/>
        <v>0</v>
      </c>
      <c r="BZ14" s="63">
        <v>0</v>
      </c>
      <c r="CA14" s="1">
        <f t="shared" si="38"/>
        <v>0</v>
      </c>
      <c r="CB14" s="63">
        <v>0</v>
      </c>
      <c r="CC14" s="1">
        <f t="shared" si="39"/>
        <v>0</v>
      </c>
      <c r="CD14" s="63">
        <v>0</v>
      </c>
      <c r="CE14" s="1">
        <f t="shared" si="40"/>
        <v>0</v>
      </c>
      <c r="CF14" s="63">
        <v>0</v>
      </c>
      <c r="CG14" s="1">
        <f t="shared" si="41"/>
        <v>0</v>
      </c>
      <c r="CH14" s="63">
        <v>0</v>
      </c>
      <c r="CI14" s="1">
        <f t="shared" si="42"/>
        <v>0</v>
      </c>
      <c r="CJ14" s="63">
        <v>0</v>
      </c>
      <c r="CK14" s="1">
        <f t="shared" si="43"/>
        <v>0</v>
      </c>
      <c r="CL14" s="63">
        <v>0</v>
      </c>
      <c r="CM14" s="1">
        <f t="shared" si="44"/>
        <v>0</v>
      </c>
      <c r="CN14" s="63">
        <v>0</v>
      </c>
      <c r="CO14" s="1">
        <f t="shared" si="45"/>
        <v>0</v>
      </c>
      <c r="CP14" s="63">
        <v>0</v>
      </c>
      <c r="CQ14" s="1">
        <f t="shared" si="46"/>
        <v>0</v>
      </c>
      <c r="CR14" s="63">
        <v>0</v>
      </c>
      <c r="CS14" s="1">
        <f t="shared" si="47"/>
        <v>0</v>
      </c>
      <c r="CT14" s="63">
        <v>0</v>
      </c>
      <c r="CU14" s="1">
        <f t="shared" si="48"/>
        <v>0</v>
      </c>
      <c r="CV14" s="63">
        <v>1</v>
      </c>
      <c r="CW14" s="2">
        <f t="shared" si="49"/>
        <v>0</v>
      </c>
      <c r="CX14" s="62">
        <v>0</v>
      </c>
      <c r="CY14" s="1">
        <f t="shared" si="50"/>
        <v>0</v>
      </c>
      <c r="CZ14" s="62"/>
      <c r="DA14" s="1">
        <f t="shared" si="51"/>
        <v>0</v>
      </c>
      <c r="DB14" s="62">
        <f>712+150</f>
        <v>862</v>
      </c>
      <c r="DC14" s="1">
        <f t="shared" si="52"/>
        <v>0</v>
      </c>
      <c r="DD14" s="62">
        <v>230</v>
      </c>
      <c r="DE14" s="1">
        <f t="shared" si="53"/>
        <v>0</v>
      </c>
      <c r="DF14" s="62">
        <v>100</v>
      </c>
      <c r="DG14" s="1">
        <f t="shared" si="54"/>
        <v>0</v>
      </c>
      <c r="DH14" s="32">
        <f t="shared" si="55"/>
        <v>0</v>
      </c>
      <c r="DI14" s="33">
        <v>0.1</v>
      </c>
      <c r="DJ14" s="34">
        <f t="shared" si="56"/>
        <v>0</v>
      </c>
      <c r="DK14" s="33">
        <v>0.04</v>
      </c>
      <c r="DL14" s="35">
        <f t="shared" si="57"/>
        <v>0</v>
      </c>
      <c r="DM14" s="33">
        <v>0.01</v>
      </c>
      <c r="DN14" s="34">
        <f t="shared" si="58"/>
        <v>0</v>
      </c>
      <c r="DO14" s="34">
        <f t="shared" si="59"/>
        <v>0</v>
      </c>
      <c r="DP14" s="36">
        <f t="shared" si="60"/>
        <v>0</v>
      </c>
      <c r="DQ14" s="37"/>
    </row>
    <row r="15" spans="1:121" ht="16" hidden="1" thickBot="1">
      <c r="A15" s="29"/>
      <c r="B15" s="84"/>
      <c r="C15" s="60" t="s">
        <v>80</v>
      </c>
      <c r="D15" s="61">
        <v>19.657500000000002</v>
      </c>
      <c r="E15" s="1">
        <f t="shared" si="0"/>
        <v>0</v>
      </c>
      <c r="F15" s="62">
        <v>19.657500000000002</v>
      </c>
      <c r="G15" s="1">
        <f t="shared" si="1"/>
        <v>0</v>
      </c>
      <c r="H15" s="63">
        <v>28.364000000000001</v>
      </c>
      <c r="I15" s="1">
        <f t="shared" si="2"/>
        <v>0</v>
      </c>
      <c r="J15" s="62">
        <v>26.210000000000004</v>
      </c>
      <c r="K15" s="1">
        <f t="shared" si="3"/>
        <v>0</v>
      </c>
      <c r="L15" s="63">
        <v>0</v>
      </c>
      <c r="M15" s="1">
        <f t="shared" si="4"/>
        <v>0</v>
      </c>
      <c r="N15" s="63">
        <v>12.48</v>
      </c>
      <c r="O15" s="1">
        <f t="shared" si="5"/>
        <v>0</v>
      </c>
      <c r="P15" s="63">
        <v>131.05000000000001</v>
      </c>
      <c r="Q15" s="1">
        <f t="shared" si="6"/>
        <v>0</v>
      </c>
      <c r="R15" s="63">
        <v>97.26</v>
      </c>
      <c r="S15" s="1">
        <f t="shared" si="7"/>
        <v>0</v>
      </c>
      <c r="T15" s="63">
        <v>1</v>
      </c>
      <c r="U15" s="1">
        <f t="shared" si="8"/>
        <v>0</v>
      </c>
      <c r="V15" s="63">
        <v>9</v>
      </c>
      <c r="W15" s="1">
        <f t="shared" si="9"/>
        <v>0</v>
      </c>
      <c r="X15" s="63"/>
      <c r="Y15" s="1">
        <f t="shared" si="10"/>
        <v>0</v>
      </c>
      <c r="Z15" s="63">
        <v>9</v>
      </c>
      <c r="AA15" s="1">
        <f t="shared" si="11"/>
        <v>0</v>
      </c>
      <c r="AB15" s="63">
        <v>0</v>
      </c>
      <c r="AC15" s="1">
        <f t="shared" si="12"/>
        <v>0</v>
      </c>
      <c r="AD15" s="63">
        <v>0</v>
      </c>
      <c r="AE15" s="1">
        <f t="shared" si="13"/>
        <v>0</v>
      </c>
      <c r="AF15" s="63">
        <v>0</v>
      </c>
      <c r="AG15" s="1">
        <f t="shared" si="14"/>
        <v>0</v>
      </c>
      <c r="AH15" s="63">
        <v>0</v>
      </c>
      <c r="AI15" s="1">
        <f t="shared" si="15"/>
        <v>0</v>
      </c>
      <c r="AJ15" s="63">
        <v>1</v>
      </c>
      <c r="AK15" s="1">
        <f t="shared" si="16"/>
        <v>0</v>
      </c>
      <c r="AL15" s="63"/>
      <c r="AM15" s="1">
        <f t="shared" si="17"/>
        <v>0</v>
      </c>
      <c r="AN15" s="63">
        <v>1</v>
      </c>
      <c r="AO15" s="1">
        <f t="shared" si="18"/>
        <v>0</v>
      </c>
      <c r="AP15" s="64">
        <v>1</v>
      </c>
      <c r="AQ15" s="1">
        <f t="shared" si="19"/>
        <v>0</v>
      </c>
      <c r="AR15" s="63">
        <v>6</v>
      </c>
      <c r="AS15" s="1">
        <f t="shared" si="20"/>
        <v>0</v>
      </c>
      <c r="AT15" s="63">
        <v>1</v>
      </c>
      <c r="AU15" s="1">
        <f t="shared" si="21"/>
        <v>0</v>
      </c>
      <c r="AV15" s="63">
        <v>1</v>
      </c>
      <c r="AW15" s="1">
        <f t="shared" si="22"/>
        <v>0</v>
      </c>
      <c r="AX15" s="63"/>
      <c r="AY15" s="1">
        <f t="shared" si="23"/>
        <v>0</v>
      </c>
      <c r="AZ15" s="62">
        <f t="shared" si="24"/>
        <v>97.26</v>
      </c>
      <c r="BA15" s="1">
        <f t="shared" si="25"/>
        <v>0</v>
      </c>
      <c r="BB15" s="63">
        <v>2</v>
      </c>
      <c r="BC15" s="1">
        <f t="shared" si="26"/>
        <v>0</v>
      </c>
      <c r="BD15" s="63">
        <v>3</v>
      </c>
      <c r="BE15" s="1">
        <f t="shared" si="27"/>
        <v>0</v>
      </c>
      <c r="BF15" s="63">
        <v>1</v>
      </c>
      <c r="BG15" s="2">
        <f t="shared" si="28"/>
        <v>0</v>
      </c>
      <c r="BH15" s="63">
        <v>1</v>
      </c>
      <c r="BI15" s="2">
        <f t="shared" si="29"/>
        <v>0</v>
      </c>
      <c r="BJ15" s="41">
        <v>0</v>
      </c>
      <c r="BK15" s="1">
        <f t="shared" si="30"/>
        <v>0</v>
      </c>
      <c r="BL15" s="63">
        <v>10</v>
      </c>
      <c r="BM15" s="1">
        <f t="shared" si="31"/>
        <v>0</v>
      </c>
      <c r="BN15" s="63">
        <v>0</v>
      </c>
      <c r="BO15" s="1">
        <f t="shared" si="32"/>
        <v>0</v>
      </c>
      <c r="BP15" s="63">
        <v>12</v>
      </c>
      <c r="BQ15" s="1">
        <f t="shared" si="33"/>
        <v>0</v>
      </c>
      <c r="BR15" s="63">
        <v>0</v>
      </c>
      <c r="BS15" s="1">
        <f t="shared" si="34"/>
        <v>0</v>
      </c>
      <c r="BT15" s="63">
        <v>6</v>
      </c>
      <c r="BU15" s="1">
        <f t="shared" si="35"/>
        <v>0</v>
      </c>
      <c r="BV15" s="63">
        <v>3</v>
      </c>
      <c r="BW15" s="1">
        <f t="shared" si="36"/>
        <v>0</v>
      </c>
      <c r="BX15" s="63">
        <v>3</v>
      </c>
      <c r="BY15" s="1">
        <f t="shared" si="37"/>
        <v>0</v>
      </c>
      <c r="BZ15" s="63">
        <v>0</v>
      </c>
      <c r="CA15" s="1">
        <f t="shared" si="38"/>
        <v>0</v>
      </c>
      <c r="CB15" s="63">
        <v>0</v>
      </c>
      <c r="CC15" s="1">
        <f t="shared" si="39"/>
        <v>0</v>
      </c>
      <c r="CD15" s="63">
        <v>0</v>
      </c>
      <c r="CE15" s="1">
        <f t="shared" si="40"/>
        <v>0</v>
      </c>
      <c r="CF15" s="63">
        <v>0</v>
      </c>
      <c r="CG15" s="1">
        <f t="shared" si="41"/>
        <v>0</v>
      </c>
      <c r="CH15" s="63">
        <v>0</v>
      </c>
      <c r="CI15" s="1">
        <f t="shared" si="42"/>
        <v>0</v>
      </c>
      <c r="CJ15" s="63">
        <v>0</v>
      </c>
      <c r="CK15" s="1">
        <f t="shared" si="43"/>
        <v>0</v>
      </c>
      <c r="CL15" s="63">
        <v>0</v>
      </c>
      <c r="CM15" s="1">
        <f t="shared" si="44"/>
        <v>0</v>
      </c>
      <c r="CN15" s="63">
        <v>0</v>
      </c>
      <c r="CO15" s="1">
        <f t="shared" si="45"/>
        <v>0</v>
      </c>
      <c r="CP15" s="63">
        <v>0</v>
      </c>
      <c r="CQ15" s="1">
        <f t="shared" si="46"/>
        <v>0</v>
      </c>
      <c r="CR15" s="63">
        <v>0</v>
      </c>
      <c r="CS15" s="1">
        <f t="shared" si="47"/>
        <v>0</v>
      </c>
      <c r="CT15" s="63">
        <v>1</v>
      </c>
      <c r="CU15" s="1">
        <f t="shared" si="48"/>
        <v>0</v>
      </c>
      <c r="CV15" s="63">
        <v>1</v>
      </c>
      <c r="CW15" s="2">
        <f t="shared" si="49"/>
        <v>0</v>
      </c>
      <c r="CX15" s="62">
        <v>0</v>
      </c>
      <c r="CY15" s="1">
        <f t="shared" si="50"/>
        <v>0</v>
      </c>
      <c r="CZ15" s="62"/>
      <c r="DA15" s="1">
        <f t="shared" si="51"/>
        <v>0</v>
      </c>
      <c r="DB15" s="62">
        <v>0</v>
      </c>
      <c r="DC15" s="1">
        <f t="shared" si="52"/>
        <v>0</v>
      </c>
      <c r="DD15" s="62">
        <v>0</v>
      </c>
      <c r="DE15" s="1">
        <f t="shared" si="53"/>
        <v>0</v>
      </c>
      <c r="DF15" s="62">
        <v>0</v>
      </c>
      <c r="DG15" s="1">
        <f t="shared" si="54"/>
        <v>0</v>
      </c>
      <c r="DH15" s="32">
        <f t="shared" si="55"/>
        <v>0</v>
      </c>
      <c r="DI15" s="33">
        <v>0.1</v>
      </c>
      <c r="DJ15" s="34">
        <f t="shared" si="56"/>
        <v>0</v>
      </c>
      <c r="DK15" s="33">
        <v>0.04</v>
      </c>
      <c r="DL15" s="35">
        <f t="shared" si="57"/>
        <v>0</v>
      </c>
      <c r="DM15" s="33">
        <v>0.01</v>
      </c>
      <c r="DN15" s="34">
        <f t="shared" si="58"/>
        <v>0</v>
      </c>
      <c r="DO15" s="34">
        <f t="shared" si="59"/>
        <v>0</v>
      </c>
      <c r="DP15" s="36">
        <f t="shared" si="60"/>
        <v>0</v>
      </c>
      <c r="DQ15" s="37"/>
    </row>
    <row r="16" spans="1:121" ht="15.5">
      <c r="A16" s="29"/>
      <c r="B16" s="83" t="s">
        <v>81</v>
      </c>
      <c r="C16" s="60" t="s">
        <v>82</v>
      </c>
      <c r="D16" s="61">
        <v>44.565000000000005</v>
      </c>
      <c r="E16" s="1">
        <f t="shared" si="0"/>
        <v>0</v>
      </c>
      <c r="F16" s="62">
        <v>15</v>
      </c>
      <c r="G16" s="1">
        <f t="shared" si="1"/>
        <v>0</v>
      </c>
      <c r="H16" s="63">
        <v>18</v>
      </c>
      <c r="I16" s="1">
        <f t="shared" si="2"/>
        <v>0</v>
      </c>
      <c r="J16" s="62">
        <v>20</v>
      </c>
      <c r="K16" s="1">
        <f t="shared" si="3"/>
        <v>0</v>
      </c>
      <c r="L16" s="63">
        <v>26.6</v>
      </c>
      <c r="M16" s="1">
        <f t="shared" si="4"/>
        <v>0</v>
      </c>
      <c r="N16" s="63">
        <v>26.6</v>
      </c>
      <c r="O16" s="1">
        <f t="shared" si="5"/>
        <v>0</v>
      </c>
      <c r="P16" s="63">
        <v>148.55000000000001</v>
      </c>
      <c r="Q16" s="1">
        <f t="shared" si="6"/>
        <v>0</v>
      </c>
      <c r="R16" s="63">
        <v>55.87</v>
      </c>
      <c r="S16" s="1">
        <f t="shared" si="7"/>
        <v>0</v>
      </c>
      <c r="T16" s="63">
        <v>0</v>
      </c>
      <c r="U16" s="1">
        <f t="shared" si="8"/>
        <v>0</v>
      </c>
      <c r="V16" s="63">
        <v>0</v>
      </c>
      <c r="W16" s="1">
        <f t="shared" si="9"/>
        <v>0</v>
      </c>
      <c r="X16" s="63">
        <v>0</v>
      </c>
      <c r="Y16" s="1">
        <f t="shared" si="10"/>
        <v>0</v>
      </c>
      <c r="Z16" s="63">
        <v>3</v>
      </c>
      <c r="AA16" s="1">
        <f t="shared" si="11"/>
        <v>0</v>
      </c>
      <c r="AB16" s="63">
        <v>10.56</v>
      </c>
      <c r="AC16" s="1">
        <f t="shared" si="12"/>
        <v>0</v>
      </c>
      <c r="AD16" s="63">
        <v>1</v>
      </c>
      <c r="AE16" s="1">
        <f t="shared" si="13"/>
        <v>0</v>
      </c>
      <c r="AF16" s="63">
        <v>0</v>
      </c>
      <c r="AG16" s="1">
        <f t="shared" si="14"/>
        <v>0</v>
      </c>
      <c r="AH16" s="63">
        <v>0</v>
      </c>
      <c r="AI16" s="1">
        <f t="shared" si="15"/>
        <v>0</v>
      </c>
      <c r="AJ16" s="63">
        <v>0</v>
      </c>
      <c r="AK16" s="1">
        <f t="shared" si="16"/>
        <v>0</v>
      </c>
      <c r="AL16" s="63">
        <v>0</v>
      </c>
      <c r="AM16" s="1">
        <f t="shared" si="17"/>
        <v>0</v>
      </c>
      <c r="AN16" s="63">
        <v>0</v>
      </c>
      <c r="AO16" s="1">
        <f t="shared" si="18"/>
        <v>0</v>
      </c>
      <c r="AP16" s="63">
        <v>0</v>
      </c>
      <c r="AQ16" s="1">
        <f t="shared" si="19"/>
        <v>0</v>
      </c>
      <c r="AR16" s="63">
        <v>3.5</v>
      </c>
      <c r="AS16" s="1">
        <f t="shared" si="20"/>
        <v>0</v>
      </c>
      <c r="AT16" s="63">
        <v>1</v>
      </c>
      <c r="AU16" s="1">
        <f t="shared" si="21"/>
        <v>0</v>
      </c>
      <c r="AV16" s="63">
        <v>0</v>
      </c>
      <c r="AW16" s="1">
        <f t="shared" si="22"/>
        <v>0</v>
      </c>
      <c r="AX16" s="63">
        <v>1</v>
      </c>
      <c r="AY16" s="1">
        <f t="shared" si="23"/>
        <v>0</v>
      </c>
      <c r="AZ16" s="62">
        <f t="shared" si="24"/>
        <v>55.87</v>
      </c>
      <c r="BA16" s="1">
        <f t="shared" si="25"/>
        <v>0</v>
      </c>
      <c r="BB16" s="63">
        <v>3</v>
      </c>
      <c r="BC16" s="1">
        <f t="shared" si="26"/>
        <v>0</v>
      </c>
      <c r="BD16" s="63">
        <v>1</v>
      </c>
      <c r="BE16" s="1">
        <f t="shared" si="27"/>
        <v>0</v>
      </c>
      <c r="BF16" s="63">
        <v>0</v>
      </c>
      <c r="BG16" s="2">
        <f t="shared" si="28"/>
        <v>0</v>
      </c>
      <c r="BH16" s="63">
        <v>0</v>
      </c>
      <c r="BI16" s="2">
        <f t="shared" si="29"/>
        <v>0</v>
      </c>
      <c r="BJ16" s="41">
        <v>0</v>
      </c>
      <c r="BK16" s="1">
        <f t="shared" si="30"/>
        <v>0</v>
      </c>
      <c r="BL16" s="63">
        <v>5</v>
      </c>
      <c r="BM16" s="1">
        <f t="shared" si="31"/>
        <v>0</v>
      </c>
      <c r="BN16" s="63">
        <v>0</v>
      </c>
      <c r="BO16" s="1">
        <f t="shared" si="32"/>
        <v>0</v>
      </c>
      <c r="BP16" s="63">
        <v>3.5</v>
      </c>
      <c r="BQ16" s="1">
        <f t="shared" si="33"/>
        <v>0</v>
      </c>
      <c r="BR16" s="63">
        <v>4.9000000000000004</v>
      </c>
      <c r="BS16" s="1">
        <f t="shared" si="34"/>
        <v>0</v>
      </c>
      <c r="BT16" s="63">
        <v>4</v>
      </c>
      <c r="BU16" s="1">
        <f t="shared" si="35"/>
        <v>0</v>
      </c>
      <c r="BV16" s="63">
        <v>0</v>
      </c>
      <c r="BW16" s="1">
        <f t="shared" si="36"/>
        <v>0</v>
      </c>
      <c r="BX16" s="63">
        <v>0</v>
      </c>
      <c r="BY16" s="1">
        <f t="shared" si="37"/>
        <v>0</v>
      </c>
      <c r="BZ16" s="63">
        <v>2</v>
      </c>
      <c r="CA16" s="1">
        <f t="shared" si="38"/>
        <v>0</v>
      </c>
      <c r="CB16" s="63">
        <v>2</v>
      </c>
      <c r="CC16" s="1">
        <f t="shared" si="39"/>
        <v>0</v>
      </c>
      <c r="CD16" s="63">
        <v>1</v>
      </c>
      <c r="CE16" s="1">
        <f t="shared" si="40"/>
        <v>0</v>
      </c>
      <c r="CF16" s="63">
        <v>2</v>
      </c>
      <c r="CG16" s="1">
        <f t="shared" si="41"/>
        <v>0</v>
      </c>
      <c r="CH16" s="63">
        <v>2</v>
      </c>
      <c r="CI16" s="1">
        <f t="shared" si="42"/>
        <v>0</v>
      </c>
      <c r="CJ16" s="63">
        <v>1</v>
      </c>
      <c r="CK16" s="1">
        <f t="shared" si="43"/>
        <v>0</v>
      </c>
      <c r="CL16" s="63">
        <v>0</v>
      </c>
      <c r="CM16" s="1">
        <f t="shared" si="44"/>
        <v>0</v>
      </c>
      <c r="CN16" s="63">
        <v>3.5</v>
      </c>
      <c r="CO16" s="1">
        <f t="shared" si="45"/>
        <v>0</v>
      </c>
      <c r="CP16" s="63">
        <v>3.5</v>
      </c>
      <c r="CQ16" s="1">
        <f t="shared" si="46"/>
        <v>0</v>
      </c>
      <c r="CR16" s="63">
        <v>0</v>
      </c>
      <c r="CS16" s="1">
        <f t="shared" si="47"/>
        <v>0</v>
      </c>
      <c r="CT16" s="63">
        <v>0</v>
      </c>
      <c r="CU16" s="1">
        <f t="shared" si="48"/>
        <v>0</v>
      </c>
      <c r="CV16" s="63">
        <v>1</v>
      </c>
      <c r="CW16" s="2">
        <f t="shared" si="49"/>
        <v>0</v>
      </c>
      <c r="CX16" s="62">
        <v>1</v>
      </c>
      <c r="CY16" s="1">
        <f t="shared" si="50"/>
        <v>0</v>
      </c>
      <c r="CZ16" s="62">
        <v>1</v>
      </c>
      <c r="DA16" s="1">
        <f t="shared" si="51"/>
        <v>0</v>
      </c>
      <c r="DB16" s="62">
        <v>0</v>
      </c>
      <c r="DC16" s="1">
        <f t="shared" si="52"/>
        <v>0</v>
      </c>
      <c r="DD16" s="62">
        <v>0</v>
      </c>
      <c r="DE16" s="1">
        <f t="shared" si="53"/>
        <v>0</v>
      </c>
      <c r="DF16" s="62">
        <v>0</v>
      </c>
      <c r="DG16" s="1">
        <f t="shared" si="54"/>
        <v>0</v>
      </c>
      <c r="DH16" s="32">
        <f t="shared" si="55"/>
        <v>0</v>
      </c>
      <c r="DI16" s="33"/>
      <c r="DJ16" s="34">
        <f t="shared" si="56"/>
        <v>0</v>
      </c>
      <c r="DK16" s="33"/>
      <c r="DL16" s="34">
        <f t="shared" si="57"/>
        <v>0</v>
      </c>
      <c r="DM16" s="33"/>
      <c r="DN16" s="34">
        <f t="shared" si="58"/>
        <v>0</v>
      </c>
      <c r="DO16" s="34">
        <f t="shared" si="59"/>
        <v>0</v>
      </c>
      <c r="DP16" s="36">
        <f t="shared" si="60"/>
        <v>0</v>
      </c>
      <c r="DQ16" s="37"/>
    </row>
    <row r="17" spans="1:121" ht="15.5">
      <c r="A17" s="29"/>
      <c r="B17" s="84"/>
      <c r="C17" s="60" t="s">
        <v>83</v>
      </c>
      <c r="D17" s="61">
        <v>300</v>
      </c>
      <c r="E17" s="1">
        <f t="shared" si="0"/>
        <v>0</v>
      </c>
      <c r="F17" s="61">
        <f>+P17*0.15</f>
        <v>207.82499999999999</v>
      </c>
      <c r="G17" s="1">
        <f t="shared" si="1"/>
        <v>0</v>
      </c>
      <c r="H17" s="63">
        <v>8</v>
      </c>
      <c r="I17" s="1">
        <f t="shared" si="2"/>
        <v>0</v>
      </c>
      <c r="J17" s="61">
        <f>+D17</f>
        <v>300</v>
      </c>
      <c r="K17" s="1">
        <f t="shared" si="3"/>
        <v>0</v>
      </c>
      <c r="L17" s="63">
        <f>9*6</f>
        <v>54</v>
      </c>
      <c r="M17" s="1">
        <f t="shared" si="4"/>
        <v>0</v>
      </c>
      <c r="N17" s="63">
        <v>85</v>
      </c>
      <c r="O17" s="1">
        <f t="shared" si="5"/>
        <v>0</v>
      </c>
      <c r="P17" s="63">
        <v>1385.5</v>
      </c>
      <c r="Q17" s="1">
        <f t="shared" si="6"/>
        <v>0</v>
      </c>
      <c r="R17" s="63">
        <v>534</v>
      </c>
      <c r="S17" s="1">
        <f t="shared" si="7"/>
        <v>0</v>
      </c>
      <c r="T17" s="63">
        <v>1</v>
      </c>
      <c r="U17" s="1">
        <f t="shared" si="8"/>
        <v>0</v>
      </c>
      <c r="V17" s="63">
        <v>0</v>
      </c>
      <c r="W17" s="1">
        <f t="shared" si="9"/>
        <v>0</v>
      </c>
      <c r="X17" s="63">
        <v>0</v>
      </c>
      <c r="Y17" s="1">
        <f t="shared" si="10"/>
        <v>0</v>
      </c>
      <c r="Z17" s="63">
        <v>18</v>
      </c>
      <c r="AA17" s="1">
        <f t="shared" si="11"/>
        <v>0</v>
      </c>
      <c r="AB17" s="63">
        <v>33</v>
      </c>
      <c r="AC17" s="1">
        <f t="shared" si="12"/>
        <v>0</v>
      </c>
      <c r="AD17" s="63">
        <v>3</v>
      </c>
      <c r="AE17" s="1">
        <f t="shared" si="13"/>
        <v>0</v>
      </c>
      <c r="AF17" s="63">
        <v>1</v>
      </c>
      <c r="AG17" s="1">
        <f t="shared" si="14"/>
        <v>0</v>
      </c>
      <c r="AH17" s="63">
        <v>0</v>
      </c>
      <c r="AI17" s="1">
        <f t="shared" si="15"/>
        <v>0</v>
      </c>
      <c r="AJ17" s="63">
        <v>1</v>
      </c>
      <c r="AK17" s="1">
        <f t="shared" si="16"/>
        <v>0</v>
      </c>
      <c r="AL17" s="63">
        <v>0</v>
      </c>
      <c r="AM17" s="1">
        <f t="shared" si="17"/>
        <v>0</v>
      </c>
      <c r="AN17" s="63">
        <v>1</v>
      </c>
      <c r="AO17" s="1">
        <f t="shared" si="18"/>
        <v>0</v>
      </c>
      <c r="AP17" s="64">
        <v>1</v>
      </c>
      <c r="AQ17" s="1">
        <f t="shared" si="19"/>
        <v>0</v>
      </c>
      <c r="AR17" s="63">
        <v>10</v>
      </c>
      <c r="AS17" s="1">
        <f t="shared" si="20"/>
        <v>0</v>
      </c>
      <c r="AT17" s="63">
        <v>1</v>
      </c>
      <c r="AU17" s="1">
        <f t="shared" si="21"/>
        <v>0</v>
      </c>
      <c r="AV17" s="63">
        <v>0</v>
      </c>
      <c r="AW17" s="1">
        <f t="shared" si="22"/>
        <v>0</v>
      </c>
      <c r="AX17" s="63">
        <v>1</v>
      </c>
      <c r="AY17" s="1">
        <f t="shared" si="23"/>
        <v>0</v>
      </c>
      <c r="AZ17" s="62">
        <v>200</v>
      </c>
      <c r="BA17" s="1">
        <f t="shared" si="25"/>
        <v>0</v>
      </c>
      <c r="BB17" s="63">
        <v>0</v>
      </c>
      <c r="BC17" s="1">
        <f t="shared" si="26"/>
        <v>0</v>
      </c>
      <c r="BD17" s="63">
        <v>4</v>
      </c>
      <c r="BE17" s="1">
        <f t="shared" si="27"/>
        <v>0</v>
      </c>
      <c r="BF17" s="63">
        <v>2</v>
      </c>
      <c r="BG17" s="2">
        <f t="shared" si="28"/>
        <v>0</v>
      </c>
      <c r="BH17" s="63">
        <v>2</v>
      </c>
      <c r="BI17" s="2">
        <f t="shared" si="29"/>
        <v>0</v>
      </c>
      <c r="BJ17" s="41">
        <v>0</v>
      </c>
      <c r="BK17" s="1">
        <f t="shared" si="30"/>
        <v>0</v>
      </c>
      <c r="BL17" s="63">
        <v>0</v>
      </c>
      <c r="BM17" s="1">
        <f t="shared" si="31"/>
        <v>0</v>
      </c>
      <c r="BN17" s="63">
        <f>16*3</f>
        <v>48</v>
      </c>
      <c r="BO17" s="1">
        <f t="shared" si="32"/>
        <v>0</v>
      </c>
      <c r="BP17" s="63">
        <v>0</v>
      </c>
      <c r="BQ17" s="1">
        <f t="shared" si="33"/>
        <v>0</v>
      </c>
      <c r="BR17" s="63">
        <v>0</v>
      </c>
      <c r="BS17" s="1">
        <f t="shared" si="34"/>
        <v>0</v>
      </c>
      <c r="BT17" s="63">
        <v>0</v>
      </c>
      <c r="BU17" s="1">
        <f t="shared" si="35"/>
        <v>0</v>
      </c>
      <c r="BV17" s="63">
        <v>4</v>
      </c>
      <c r="BW17" s="1">
        <f t="shared" si="36"/>
        <v>0</v>
      </c>
      <c r="BX17" s="63">
        <v>4</v>
      </c>
      <c r="BY17" s="1">
        <f t="shared" si="37"/>
        <v>0</v>
      </c>
      <c r="BZ17" s="63">
        <v>0</v>
      </c>
      <c r="CA17" s="1">
        <f t="shared" si="38"/>
        <v>0</v>
      </c>
      <c r="CB17" s="63">
        <v>0</v>
      </c>
      <c r="CC17" s="1">
        <f t="shared" si="39"/>
        <v>0</v>
      </c>
      <c r="CD17" s="63">
        <v>1</v>
      </c>
      <c r="CE17" s="1">
        <f t="shared" si="40"/>
        <v>0</v>
      </c>
      <c r="CF17" s="63">
        <v>3</v>
      </c>
      <c r="CG17" s="1">
        <f t="shared" si="41"/>
        <v>0</v>
      </c>
      <c r="CH17" s="63">
        <v>3</v>
      </c>
      <c r="CI17" s="1">
        <f t="shared" si="42"/>
        <v>0</v>
      </c>
      <c r="CJ17" s="63">
        <v>1</v>
      </c>
      <c r="CK17" s="1">
        <f t="shared" si="43"/>
        <v>0</v>
      </c>
      <c r="CL17" s="63">
        <v>0</v>
      </c>
      <c r="CM17" s="1">
        <f t="shared" si="44"/>
        <v>0</v>
      </c>
      <c r="CN17" s="63">
        <v>0</v>
      </c>
      <c r="CO17" s="1">
        <f t="shared" si="45"/>
        <v>0</v>
      </c>
      <c r="CP17" s="63">
        <v>0</v>
      </c>
      <c r="CQ17" s="1">
        <f t="shared" si="46"/>
        <v>0</v>
      </c>
      <c r="CR17" s="63">
        <v>0</v>
      </c>
      <c r="CS17" s="1">
        <f t="shared" si="47"/>
        <v>0</v>
      </c>
      <c r="CT17" s="63">
        <v>0</v>
      </c>
      <c r="CU17" s="1">
        <f t="shared" si="48"/>
        <v>0</v>
      </c>
      <c r="CV17" s="63">
        <v>1</v>
      </c>
      <c r="CW17" s="2">
        <f t="shared" si="49"/>
        <v>0</v>
      </c>
      <c r="CX17" s="62">
        <v>1</v>
      </c>
      <c r="CY17" s="1">
        <f t="shared" si="50"/>
        <v>0</v>
      </c>
      <c r="CZ17" s="62">
        <v>1</v>
      </c>
      <c r="DA17" s="1">
        <f t="shared" si="51"/>
        <v>0</v>
      </c>
      <c r="DB17" s="62">
        <v>90.5</v>
      </c>
      <c r="DC17" s="1">
        <f t="shared" si="52"/>
        <v>0</v>
      </c>
      <c r="DD17" s="62">
        <f>9*2.6+9*1.5+9*1.5</f>
        <v>50.400000000000006</v>
      </c>
      <c r="DE17" s="1">
        <f t="shared" si="53"/>
        <v>0</v>
      </c>
      <c r="DF17" s="62">
        <v>0</v>
      </c>
      <c r="DG17" s="1">
        <f t="shared" si="54"/>
        <v>0</v>
      </c>
      <c r="DH17" s="32">
        <f t="shared" si="55"/>
        <v>0</v>
      </c>
      <c r="DI17" s="33"/>
      <c r="DJ17" s="34">
        <f t="shared" si="56"/>
        <v>0</v>
      </c>
      <c r="DK17" s="33"/>
      <c r="DL17" s="34">
        <f t="shared" si="57"/>
        <v>0</v>
      </c>
      <c r="DM17" s="33"/>
      <c r="DN17" s="34">
        <f t="shared" si="58"/>
        <v>0</v>
      </c>
      <c r="DO17" s="34">
        <f t="shared" si="59"/>
        <v>0</v>
      </c>
      <c r="DP17" s="36">
        <f t="shared" si="60"/>
        <v>0</v>
      </c>
      <c r="DQ17" s="37"/>
    </row>
    <row r="18" spans="1:121" ht="15.5">
      <c r="A18" s="29"/>
      <c r="B18" s="84"/>
      <c r="C18" s="60" t="s">
        <v>84</v>
      </c>
      <c r="D18" s="61">
        <v>83.46</v>
      </c>
      <c r="E18" s="1">
        <f t="shared" si="0"/>
        <v>0</v>
      </c>
      <c r="F18" s="62">
        <v>83.46</v>
      </c>
      <c r="G18" s="1">
        <f t="shared" si="1"/>
        <v>0</v>
      </c>
      <c r="H18" s="63">
        <v>11</v>
      </c>
      <c r="I18" s="1">
        <f t="shared" si="2"/>
        <v>0</v>
      </c>
      <c r="J18" s="62">
        <v>83.46</v>
      </c>
      <c r="K18" s="1">
        <f t="shared" si="3"/>
        <v>0</v>
      </c>
      <c r="L18" s="63">
        <v>54</v>
      </c>
      <c r="M18" s="1">
        <f t="shared" si="4"/>
        <v>0</v>
      </c>
      <c r="N18" s="63">
        <v>54</v>
      </c>
      <c r="O18" s="1">
        <f t="shared" si="5"/>
        <v>0</v>
      </c>
      <c r="P18" s="63">
        <f>248+30.2</f>
        <v>278.2</v>
      </c>
      <c r="Q18" s="1">
        <f t="shared" si="6"/>
        <v>0</v>
      </c>
      <c r="R18" s="63">
        <v>75.17</v>
      </c>
      <c r="S18" s="1">
        <f t="shared" si="7"/>
        <v>0</v>
      </c>
      <c r="T18" s="63">
        <v>1</v>
      </c>
      <c r="U18" s="1">
        <f t="shared" si="8"/>
        <v>0</v>
      </c>
      <c r="V18" s="63">
        <v>2</v>
      </c>
      <c r="W18" s="1">
        <f t="shared" si="9"/>
        <v>0</v>
      </c>
      <c r="X18" s="63">
        <v>0</v>
      </c>
      <c r="Y18" s="1">
        <f t="shared" si="10"/>
        <v>0</v>
      </c>
      <c r="Z18" s="63">
        <v>6</v>
      </c>
      <c r="AA18" s="1">
        <f t="shared" si="11"/>
        <v>0</v>
      </c>
      <c r="AB18" s="63">
        <v>0</v>
      </c>
      <c r="AC18" s="1">
        <f t="shared" si="12"/>
        <v>0</v>
      </c>
      <c r="AD18" s="63">
        <v>0</v>
      </c>
      <c r="AE18" s="1">
        <f t="shared" si="13"/>
        <v>0</v>
      </c>
      <c r="AF18" s="63">
        <v>0</v>
      </c>
      <c r="AG18" s="1">
        <f t="shared" si="14"/>
        <v>0</v>
      </c>
      <c r="AH18" s="63">
        <v>0</v>
      </c>
      <c r="AI18" s="1">
        <f t="shared" si="15"/>
        <v>0</v>
      </c>
      <c r="AJ18" s="63">
        <v>1</v>
      </c>
      <c r="AK18" s="1">
        <f t="shared" si="16"/>
        <v>0</v>
      </c>
      <c r="AL18" s="63">
        <v>0</v>
      </c>
      <c r="AM18" s="1">
        <f t="shared" si="17"/>
        <v>0</v>
      </c>
      <c r="AN18" s="63">
        <v>1</v>
      </c>
      <c r="AO18" s="1">
        <f t="shared" si="18"/>
        <v>0</v>
      </c>
      <c r="AP18" s="64">
        <v>1</v>
      </c>
      <c r="AQ18" s="1">
        <f t="shared" si="19"/>
        <v>0</v>
      </c>
      <c r="AR18" s="63">
        <v>0</v>
      </c>
      <c r="AS18" s="1">
        <f t="shared" si="20"/>
        <v>0</v>
      </c>
      <c r="AT18" s="63">
        <v>1</v>
      </c>
      <c r="AU18" s="1">
        <f t="shared" si="21"/>
        <v>0</v>
      </c>
      <c r="AV18" s="63">
        <v>0</v>
      </c>
      <c r="AW18" s="1">
        <f t="shared" si="22"/>
        <v>0</v>
      </c>
      <c r="AX18" s="63">
        <v>1</v>
      </c>
      <c r="AY18" s="1">
        <f t="shared" si="23"/>
        <v>0</v>
      </c>
      <c r="AZ18" s="62">
        <f t="shared" ref="AZ18:AZ21" si="61">+R18</f>
        <v>75.17</v>
      </c>
      <c r="BA18" s="1">
        <f t="shared" si="25"/>
        <v>0</v>
      </c>
      <c r="BB18" s="63">
        <v>2</v>
      </c>
      <c r="BC18" s="1">
        <f t="shared" si="26"/>
        <v>0</v>
      </c>
      <c r="BD18" s="63">
        <v>2</v>
      </c>
      <c r="BE18" s="1">
        <f t="shared" si="27"/>
        <v>0</v>
      </c>
      <c r="BF18" s="63">
        <v>0</v>
      </c>
      <c r="BG18" s="2">
        <f t="shared" si="28"/>
        <v>0</v>
      </c>
      <c r="BH18" s="63">
        <v>0</v>
      </c>
      <c r="BI18" s="2">
        <f t="shared" si="29"/>
        <v>0</v>
      </c>
      <c r="BJ18" s="41">
        <v>0</v>
      </c>
      <c r="BK18" s="1">
        <f t="shared" si="30"/>
        <v>0</v>
      </c>
      <c r="BL18" s="63">
        <v>6</v>
      </c>
      <c r="BM18" s="1">
        <f t="shared" si="31"/>
        <v>0</v>
      </c>
      <c r="BN18" s="63">
        <v>0</v>
      </c>
      <c r="BO18" s="1">
        <f t="shared" si="32"/>
        <v>0</v>
      </c>
      <c r="BP18" s="63">
        <v>0</v>
      </c>
      <c r="BQ18" s="1">
        <f t="shared" si="33"/>
        <v>0</v>
      </c>
      <c r="BR18" s="63">
        <v>5.6</v>
      </c>
      <c r="BS18" s="1">
        <f t="shared" si="34"/>
        <v>0</v>
      </c>
      <c r="BT18" s="63">
        <v>4</v>
      </c>
      <c r="BU18" s="1">
        <f t="shared" si="35"/>
        <v>0</v>
      </c>
      <c r="BV18" s="63">
        <v>0</v>
      </c>
      <c r="BW18" s="1">
        <f t="shared" si="36"/>
        <v>0</v>
      </c>
      <c r="BX18" s="63">
        <v>0</v>
      </c>
      <c r="BY18" s="1">
        <f t="shared" si="37"/>
        <v>0</v>
      </c>
      <c r="BZ18" s="63">
        <v>2</v>
      </c>
      <c r="CA18" s="1">
        <f t="shared" si="38"/>
        <v>0</v>
      </c>
      <c r="CB18" s="63">
        <v>2</v>
      </c>
      <c r="CC18" s="1">
        <f t="shared" si="39"/>
        <v>0</v>
      </c>
      <c r="CD18" s="63">
        <v>1</v>
      </c>
      <c r="CE18" s="1">
        <f t="shared" si="40"/>
        <v>0</v>
      </c>
      <c r="CF18" s="63">
        <v>3</v>
      </c>
      <c r="CG18" s="1">
        <f t="shared" si="41"/>
        <v>0</v>
      </c>
      <c r="CH18" s="63">
        <v>3</v>
      </c>
      <c r="CI18" s="1">
        <f t="shared" si="42"/>
        <v>0</v>
      </c>
      <c r="CJ18" s="63">
        <v>1</v>
      </c>
      <c r="CK18" s="1">
        <f t="shared" si="43"/>
        <v>0</v>
      </c>
      <c r="CL18" s="63">
        <v>0</v>
      </c>
      <c r="CM18" s="1">
        <f t="shared" si="44"/>
        <v>0</v>
      </c>
      <c r="CN18" s="63">
        <v>4</v>
      </c>
      <c r="CO18" s="1">
        <f t="shared" si="45"/>
        <v>0</v>
      </c>
      <c r="CP18" s="63">
        <v>4</v>
      </c>
      <c r="CQ18" s="1">
        <f t="shared" si="46"/>
        <v>0</v>
      </c>
      <c r="CR18" s="63">
        <v>0</v>
      </c>
      <c r="CS18" s="1">
        <f t="shared" si="47"/>
        <v>0</v>
      </c>
      <c r="CT18" s="63">
        <v>1</v>
      </c>
      <c r="CU18" s="1">
        <f t="shared" si="48"/>
        <v>0</v>
      </c>
      <c r="CV18" s="63">
        <v>1</v>
      </c>
      <c r="CW18" s="2">
        <f t="shared" si="49"/>
        <v>0</v>
      </c>
      <c r="CX18" s="62">
        <v>1</v>
      </c>
      <c r="CY18" s="1">
        <f t="shared" si="50"/>
        <v>0</v>
      </c>
      <c r="CZ18" s="62">
        <v>1</v>
      </c>
      <c r="DA18" s="1">
        <f t="shared" si="51"/>
        <v>0</v>
      </c>
      <c r="DB18" s="62">
        <v>0</v>
      </c>
      <c r="DC18" s="1">
        <f t="shared" si="52"/>
        <v>0</v>
      </c>
      <c r="DD18" s="62">
        <v>0</v>
      </c>
      <c r="DE18" s="1">
        <f t="shared" si="53"/>
        <v>0</v>
      </c>
      <c r="DF18" s="62">
        <v>0</v>
      </c>
      <c r="DG18" s="1">
        <f t="shared" si="54"/>
        <v>0</v>
      </c>
      <c r="DH18" s="32">
        <f t="shared" si="55"/>
        <v>0</v>
      </c>
      <c r="DI18" s="33"/>
      <c r="DJ18" s="34">
        <f t="shared" si="56"/>
        <v>0</v>
      </c>
      <c r="DK18" s="33"/>
      <c r="DL18" s="34">
        <f t="shared" si="57"/>
        <v>0</v>
      </c>
      <c r="DM18" s="33"/>
      <c r="DN18" s="34">
        <f t="shared" si="58"/>
        <v>0</v>
      </c>
      <c r="DO18" s="34">
        <f t="shared" si="59"/>
        <v>0</v>
      </c>
      <c r="DP18" s="36">
        <f t="shared" si="60"/>
        <v>0</v>
      </c>
      <c r="DQ18" s="37"/>
    </row>
    <row r="19" spans="1:121" ht="15.5">
      <c r="A19" s="29"/>
      <c r="B19" s="84"/>
      <c r="C19" s="60" t="s">
        <v>85</v>
      </c>
      <c r="D19" s="61">
        <v>39.9</v>
      </c>
      <c r="E19" s="1">
        <f t="shared" si="0"/>
        <v>0</v>
      </c>
      <c r="F19" s="62">
        <v>39.9</v>
      </c>
      <c r="G19" s="1">
        <f t="shared" si="1"/>
        <v>0</v>
      </c>
      <c r="H19" s="63">
        <v>12</v>
      </c>
      <c r="I19" s="1">
        <f t="shared" si="2"/>
        <v>0</v>
      </c>
      <c r="J19" s="62">
        <v>39.9</v>
      </c>
      <c r="K19" s="1">
        <f t="shared" si="3"/>
        <v>0</v>
      </c>
      <c r="L19" s="63">
        <v>0</v>
      </c>
      <c r="M19" s="1">
        <f t="shared" si="4"/>
        <v>0</v>
      </c>
      <c r="N19" s="63">
        <v>24</v>
      </c>
      <c r="O19" s="1">
        <f t="shared" si="5"/>
        <v>0</v>
      </c>
      <c r="P19" s="63">
        <f>113+20</f>
        <v>133</v>
      </c>
      <c r="Q19" s="1">
        <f t="shared" si="6"/>
        <v>0</v>
      </c>
      <c r="R19" s="63">
        <v>65.45</v>
      </c>
      <c r="S19" s="1">
        <f t="shared" si="7"/>
        <v>0</v>
      </c>
      <c r="T19" s="63">
        <v>1</v>
      </c>
      <c r="U19" s="1">
        <f t="shared" si="8"/>
        <v>0</v>
      </c>
      <c r="V19" s="63">
        <v>0</v>
      </c>
      <c r="W19" s="1">
        <f t="shared" si="9"/>
        <v>0</v>
      </c>
      <c r="X19" s="63">
        <v>0</v>
      </c>
      <c r="Y19" s="1">
        <f t="shared" si="10"/>
        <v>0</v>
      </c>
      <c r="Z19" s="63">
        <v>4</v>
      </c>
      <c r="AA19" s="1">
        <f t="shared" si="11"/>
        <v>0</v>
      </c>
      <c r="AB19" s="63">
        <v>0</v>
      </c>
      <c r="AC19" s="1">
        <f t="shared" si="12"/>
        <v>0</v>
      </c>
      <c r="AD19" s="63">
        <v>0</v>
      </c>
      <c r="AE19" s="1">
        <f t="shared" si="13"/>
        <v>0</v>
      </c>
      <c r="AF19" s="63">
        <v>0</v>
      </c>
      <c r="AG19" s="1">
        <f t="shared" si="14"/>
        <v>0</v>
      </c>
      <c r="AH19" s="63">
        <v>0</v>
      </c>
      <c r="AI19" s="1">
        <f t="shared" si="15"/>
        <v>0</v>
      </c>
      <c r="AJ19" s="63">
        <v>1</v>
      </c>
      <c r="AK19" s="1">
        <f t="shared" si="16"/>
        <v>0</v>
      </c>
      <c r="AL19" s="63">
        <v>0</v>
      </c>
      <c r="AM19" s="1">
        <f t="shared" si="17"/>
        <v>0</v>
      </c>
      <c r="AN19" s="63">
        <v>1</v>
      </c>
      <c r="AO19" s="1">
        <f t="shared" si="18"/>
        <v>0</v>
      </c>
      <c r="AP19" s="64">
        <v>1</v>
      </c>
      <c r="AQ19" s="1">
        <f t="shared" si="19"/>
        <v>0</v>
      </c>
      <c r="AR19" s="63">
        <v>2</v>
      </c>
      <c r="AS19" s="1">
        <f t="shared" si="20"/>
        <v>0</v>
      </c>
      <c r="AT19" s="63">
        <v>1</v>
      </c>
      <c r="AU19" s="1">
        <f t="shared" si="21"/>
        <v>0</v>
      </c>
      <c r="AV19" s="63">
        <v>0</v>
      </c>
      <c r="AW19" s="1">
        <f t="shared" si="22"/>
        <v>0</v>
      </c>
      <c r="AX19" s="63">
        <v>1</v>
      </c>
      <c r="AY19" s="1">
        <f t="shared" si="23"/>
        <v>0</v>
      </c>
      <c r="AZ19" s="62">
        <f t="shared" si="61"/>
        <v>65.45</v>
      </c>
      <c r="BA19" s="1">
        <f t="shared" si="25"/>
        <v>0</v>
      </c>
      <c r="BB19" s="63">
        <v>0</v>
      </c>
      <c r="BC19" s="1">
        <f t="shared" si="26"/>
        <v>0</v>
      </c>
      <c r="BD19" s="63">
        <v>2</v>
      </c>
      <c r="BE19" s="1">
        <f t="shared" si="27"/>
        <v>0</v>
      </c>
      <c r="BF19" s="63">
        <v>0</v>
      </c>
      <c r="BG19" s="2">
        <f t="shared" si="28"/>
        <v>0</v>
      </c>
      <c r="BH19" s="63">
        <v>0</v>
      </c>
      <c r="BI19" s="2">
        <f t="shared" si="29"/>
        <v>0</v>
      </c>
      <c r="BJ19" s="41">
        <v>0</v>
      </c>
      <c r="BK19" s="1">
        <f t="shared" si="30"/>
        <v>0</v>
      </c>
      <c r="BL19" s="63">
        <v>0</v>
      </c>
      <c r="BM19" s="1">
        <f t="shared" si="31"/>
        <v>0</v>
      </c>
      <c r="BN19" s="63">
        <v>0</v>
      </c>
      <c r="BO19" s="1">
        <f t="shared" si="32"/>
        <v>0</v>
      </c>
      <c r="BP19" s="63">
        <v>0</v>
      </c>
      <c r="BQ19" s="1">
        <f t="shared" si="33"/>
        <v>0</v>
      </c>
      <c r="BR19" s="63">
        <v>0</v>
      </c>
      <c r="BS19" s="1">
        <f t="shared" si="34"/>
        <v>0</v>
      </c>
      <c r="BT19" s="63">
        <v>0</v>
      </c>
      <c r="BU19" s="1">
        <f t="shared" si="35"/>
        <v>0</v>
      </c>
      <c r="BV19" s="63">
        <v>2</v>
      </c>
      <c r="BW19" s="1">
        <f t="shared" si="36"/>
        <v>0</v>
      </c>
      <c r="BX19" s="63">
        <v>2</v>
      </c>
      <c r="BY19" s="1">
        <f t="shared" si="37"/>
        <v>0</v>
      </c>
      <c r="BZ19" s="63">
        <v>0</v>
      </c>
      <c r="CA19" s="1">
        <f t="shared" si="38"/>
        <v>0</v>
      </c>
      <c r="CB19" s="63">
        <v>0</v>
      </c>
      <c r="CC19" s="1">
        <f t="shared" si="39"/>
        <v>0</v>
      </c>
      <c r="CD19" s="63">
        <v>0</v>
      </c>
      <c r="CE19" s="1">
        <f t="shared" si="40"/>
        <v>0</v>
      </c>
      <c r="CF19" s="63">
        <v>0</v>
      </c>
      <c r="CG19" s="1">
        <f t="shared" si="41"/>
        <v>0</v>
      </c>
      <c r="CH19" s="63">
        <v>0</v>
      </c>
      <c r="CI19" s="1">
        <f t="shared" si="42"/>
        <v>0</v>
      </c>
      <c r="CJ19" s="63">
        <v>0</v>
      </c>
      <c r="CK19" s="1">
        <f t="shared" si="43"/>
        <v>0</v>
      </c>
      <c r="CL19" s="63">
        <v>0</v>
      </c>
      <c r="CM19" s="1">
        <f t="shared" si="44"/>
        <v>0</v>
      </c>
      <c r="CN19" s="63">
        <v>0</v>
      </c>
      <c r="CO19" s="1">
        <f t="shared" si="45"/>
        <v>0</v>
      </c>
      <c r="CP19" s="63">
        <v>0</v>
      </c>
      <c r="CQ19" s="1">
        <f t="shared" si="46"/>
        <v>0</v>
      </c>
      <c r="CR19" s="63">
        <v>0</v>
      </c>
      <c r="CS19" s="1">
        <f t="shared" si="47"/>
        <v>0</v>
      </c>
      <c r="CT19" s="63">
        <v>0</v>
      </c>
      <c r="CU19" s="1">
        <f t="shared" si="48"/>
        <v>0</v>
      </c>
      <c r="CV19" s="63">
        <v>1</v>
      </c>
      <c r="CW19" s="2">
        <f t="shared" si="49"/>
        <v>0</v>
      </c>
      <c r="CX19" s="62">
        <v>0</v>
      </c>
      <c r="CY19" s="1">
        <f t="shared" si="50"/>
        <v>0</v>
      </c>
      <c r="CZ19" s="62"/>
      <c r="DA19" s="1">
        <f t="shared" si="51"/>
        <v>0</v>
      </c>
      <c r="DB19" s="62">
        <v>0</v>
      </c>
      <c r="DC19" s="1">
        <f t="shared" si="52"/>
        <v>0</v>
      </c>
      <c r="DD19" s="62">
        <v>0</v>
      </c>
      <c r="DE19" s="1">
        <f t="shared" si="53"/>
        <v>0</v>
      </c>
      <c r="DF19" s="62">
        <v>0</v>
      </c>
      <c r="DG19" s="1">
        <f t="shared" si="54"/>
        <v>0</v>
      </c>
      <c r="DH19" s="32">
        <f t="shared" si="55"/>
        <v>0</v>
      </c>
      <c r="DI19" s="33"/>
      <c r="DJ19" s="34">
        <f t="shared" si="56"/>
        <v>0</v>
      </c>
      <c r="DK19" s="33"/>
      <c r="DL19" s="34">
        <f t="shared" si="57"/>
        <v>0</v>
      </c>
      <c r="DM19" s="33"/>
      <c r="DN19" s="34">
        <f t="shared" si="58"/>
        <v>0</v>
      </c>
      <c r="DO19" s="34">
        <f t="shared" si="59"/>
        <v>0</v>
      </c>
      <c r="DP19" s="36">
        <f t="shared" si="60"/>
        <v>0</v>
      </c>
      <c r="DQ19" s="37"/>
    </row>
    <row r="20" spans="1:121" ht="15.5">
      <c r="A20" s="29"/>
      <c r="B20" s="84"/>
      <c r="C20" s="60" t="s">
        <v>86</v>
      </c>
      <c r="D20" s="61">
        <v>71.099999999999994</v>
      </c>
      <c r="E20" s="1">
        <f t="shared" si="0"/>
        <v>0</v>
      </c>
      <c r="F20" s="62">
        <v>71.099999999999994</v>
      </c>
      <c r="G20" s="1">
        <f t="shared" si="1"/>
        <v>0</v>
      </c>
      <c r="H20" s="63">
        <v>8</v>
      </c>
      <c r="I20" s="1">
        <f t="shared" si="2"/>
        <v>0</v>
      </c>
      <c r="J20" s="62">
        <v>71.099999999999994</v>
      </c>
      <c r="K20" s="1">
        <f t="shared" si="3"/>
        <v>0</v>
      </c>
      <c r="L20" s="63">
        <v>51</v>
      </c>
      <c r="M20" s="1">
        <f t="shared" si="4"/>
        <v>0</v>
      </c>
      <c r="N20" s="63">
        <v>25</v>
      </c>
      <c r="O20" s="1">
        <f t="shared" si="5"/>
        <v>0</v>
      </c>
      <c r="P20" s="63">
        <f>205+32</f>
        <v>237</v>
      </c>
      <c r="Q20" s="1">
        <f t="shared" si="6"/>
        <v>0</v>
      </c>
      <c r="R20" s="63">
        <v>85.61</v>
      </c>
      <c r="S20" s="1">
        <f t="shared" si="7"/>
        <v>0</v>
      </c>
      <c r="T20" s="63">
        <v>1</v>
      </c>
      <c r="U20" s="1">
        <f t="shared" si="8"/>
        <v>0</v>
      </c>
      <c r="V20" s="63">
        <v>7</v>
      </c>
      <c r="W20" s="1">
        <f t="shared" si="9"/>
        <v>0</v>
      </c>
      <c r="X20" s="63">
        <v>0</v>
      </c>
      <c r="Y20" s="1">
        <f t="shared" si="10"/>
        <v>0</v>
      </c>
      <c r="Z20" s="63">
        <v>8</v>
      </c>
      <c r="AA20" s="1">
        <f t="shared" si="11"/>
        <v>0</v>
      </c>
      <c r="AB20" s="63">
        <v>0</v>
      </c>
      <c r="AC20" s="1">
        <f t="shared" si="12"/>
        <v>0</v>
      </c>
      <c r="AD20" s="63">
        <v>0</v>
      </c>
      <c r="AE20" s="1">
        <f t="shared" si="13"/>
        <v>0</v>
      </c>
      <c r="AF20" s="63">
        <v>0</v>
      </c>
      <c r="AG20" s="1">
        <f t="shared" si="14"/>
        <v>0</v>
      </c>
      <c r="AH20" s="63">
        <v>0</v>
      </c>
      <c r="AI20" s="1">
        <f t="shared" si="15"/>
        <v>0</v>
      </c>
      <c r="AJ20" s="63">
        <v>1</v>
      </c>
      <c r="AK20" s="1">
        <f t="shared" si="16"/>
        <v>0</v>
      </c>
      <c r="AL20" s="63">
        <v>0</v>
      </c>
      <c r="AM20" s="1">
        <f t="shared" si="17"/>
        <v>0</v>
      </c>
      <c r="AN20" s="63">
        <v>0</v>
      </c>
      <c r="AO20" s="1">
        <f t="shared" si="18"/>
        <v>0</v>
      </c>
      <c r="AP20" s="64">
        <v>1</v>
      </c>
      <c r="AQ20" s="1">
        <f t="shared" si="19"/>
        <v>0</v>
      </c>
      <c r="AR20" s="63">
        <v>0</v>
      </c>
      <c r="AS20" s="1">
        <f t="shared" si="20"/>
        <v>0</v>
      </c>
      <c r="AT20" s="63">
        <v>1</v>
      </c>
      <c r="AU20" s="1">
        <f t="shared" si="21"/>
        <v>0</v>
      </c>
      <c r="AV20" s="63">
        <v>0</v>
      </c>
      <c r="AW20" s="1">
        <f t="shared" si="22"/>
        <v>0</v>
      </c>
      <c r="AX20" s="63">
        <v>1</v>
      </c>
      <c r="AY20" s="1">
        <f t="shared" si="23"/>
        <v>0</v>
      </c>
      <c r="AZ20" s="62">
        <f t="shared" si="61"/>
        <v>85.61</v>
      </c>
      <c r="BA20" s="1">
        <f t="shared" si="25"/>
        <v>0</v>
      </c>
      <c r="BB20" s="63">
        <v>3</v>
      </c>
      <c r="BC20" s="1">
        <f t="shared" si="26"/>
        <v>0</v>
      </c>
      <c r="BD20" s="63">
        <v>1</v>
      </c>
      <c r="BE20" s="1">
        <f t="shared" si="27"/>
        <v>0</v>
      </c>
      <c r="BF20" s="63">
        <v>1</v>
      </c>
      <c r="BG20" s="2">
        <f t="shared" si="28"/>
        <v>0</v>
      </c>
      <c r="BH20" s="63">
        <v>1</v>
      </c>
      <c r="BI20" s="2">
        <f t="shared" si="29"/>
        <v>0</v>
      </c>
      <c r="BJ20" s="41">
        <v>0</v>
      </c>
      <c r="BK20" s="1">
        <f t="shared" si="30"/>
        <v>0</v>
      </c>
      <c r="BL20" s="63">
        <v>4</v>
      </c>
      <c r="BM20" s="1">
        <f t="shared" si="31"/>
        <v>0</v>
      </c>
      <c r="BN20" s="63">
        <v>0</v>
      </c>
      <c r="BO20" s="1">
        <f t="shared" si="32"/>
        <v>0</v>
      </c>
      <c r="BP20" s="63">
        <v>0</v>
      </c>
      <c r="BQ20" s="1">
        <f t="shared" si="33"/>
        <v>0</v>
      </c>
      <c r="BR20" s="63">
        <v>5.75</v>
      </c>
      <c r="BS20" s="1">
        <f t="shared" si="34"/>
        <v>0</v>
      </c>
      <c r="BT20" s="63">
        <v>2</v>
      </c>
      <c r="BU20" s="1">
        <f t="shared" si="35"/>
        <v>0</v>
      </c>
      <c r="BV20" s="63">
        <v>0</v>
      </c>
      <c r="BW20" s="1">
        <f t="shared" si="36"/>
        <v>0</v>
      </c>
      <c r="BX20" s="63">
        <v>0</v>
      </c>
      <c r="BY20" s="1">
        <f t="shared" si="37"/>
        <v>0</v>
      </c>
      <c r="BZ20" s="63">
        <v>2</v>
      </c>
      <c r="CA20" s="1">
        <f t="shared" si="38"/>
        <v>0</v>
      </c>
      <c r="CB20" s="63">
        <v>2</v>
      </c>
      <c r="CC20" s="1">
        <f t="shared" si="39"/>
        <v>0</v>
      </c>
      <c r="CD20" s="63">
        <v>1</v>
      </c>
      <c r="CE20" s="1">
        <f t="shared" si="40"/>
        <v>0</v>
      </c>
      <c r="CF20" s="63">
        <v>3</v>
      </c>
      <c r="CG20" s="1">
        <f t="shared" si="41"/>
        <v>0</v>
      </c>
      <c r="CH20" s="63">
        <v>3</v>
      </c>
      <c r="CI20" s="1">
        <f t="shared" si="42"/>
        <v>0</v>
      </c>
      <c r="CJ20" s="63">
        <v>1</v>
      </c>
      <c r="CK20" s="1">
        <f t="shared" si="43"/>
        <v>0</v>
      </c>
      <c r="CL20" s="63">
        <v>0</v>
      </c>
      <c r="CM20" s="1">
        <f t="shared" si="44"/>
        <v>0</v>
      </c>
      <c r="CN20" s="63">
        <v>1.7</v>
      </c>
      <c r="CO20" s="1">
        <f t="shared" si="45"/>
        <v>0</v>
      </c>
      <c r="CP20" s="63">
        <v>1.7</v>
      </c>
      <c r="CQ20" s="1">
        <f t="shared" si="46"/>
        <v>0</v>
      </c>
      <c r="CR20" s="63">
        <v>0</v>
      </c>
      <c r="CS20" s="1">
        <f t="shared" si="47"/>
        <v>0</v>
      </c>
      <c r="CT20" s="63">
        <v>0</v>
      </c>
      <c r="CU20" s="1">
        <f t="shared" si="48"/>
        <v>0</v>
      </c>
      <c r="CV20" s="63">
        <v>1</v>
      </c>
      <c r="CW20" s="2">
        <f t="shared" si="49"/>
        <v>0</v>
      </c>
      <c r="CX20" s="62">
        <v>1</v>
      </c>
      <c r="CY20" s="1">
        <f t="shared" si="50"/>
        <v>0</v>
      </c>
      <c r="CZ20" s="62">
        <v>1</v>
      </c>
      <c r="DA20" s="1">
        <f t="shared" si="51"/>
        <v>0</v>
      </c>
      <c r="DB20" s="62">
        <v>0</v>
      </c>
      <c r="DC20" s="1">
        <f t="shared" si="52"/>
        <v>0</v>
      </c>
      <c r="DD20" s="62">
        <v>0</v>
      </c>
      <c r="DE20" s="1">
        <f t="shared" si="53"/>
        <v>0</v>
      </c>
      <c r="DF20" s="62">
        <v>0</v>
      </c>
      <c r="DG20" s="1">
        <f t="shared" si="54"/>
        <v>0</v>
      </c>
      <c r="DH20" s="32">
        <f t="shared" si="55"/>
        <v>0</v>
      </c>
      <c r="DI20" s="33"/>
      <c r="DJ20" s="34">
        <f t="shared" si="56"/>
        <v>0</v>
      </c>
      <c r="DK20" s="33"/>
      <c r="DL20" s="34">
        <f t="shared" si="57"/>
        <v>0</v>
      </c>
      <c r="DM20" s="33"/>
      <c r="DN20" s="34">
        <f t="shared" si="58"/>
        <v>0</v>
      </c>
      <c r="DO20" s="34">
        <f t="shared" si="59"/>
        <v>0</v>
      </c>
      <c r="DP20" s="36">
        <f t="shared" si="60"/>
        <v>0</v>
      </c>
      <c r="DQ20" s="37"/>
    </row>
    <row r="21" spans="1:121" ht="16" thickBot="1">
      <c r="A21" s="29"/>
      <c r="B21" s="84"/>
      <c r="C21" s="60" t="s">
        <v>87</v>
      </c>
      <c r="D21" s="61">
        <v>57.3</v>
      </c>
      <c r="E21" s="1">
        <f t="shared" si="0"/>
        <v>0</v>
      </c>
      <c r="F21" s="62">
        <v>57.3</v>
      </c>
      <c r="G21" s="1">
        <f t="shared" si="1"/>
        <v>0</v>
      </c>
      <c r="H21" s="63">
        <v>5</v>
      </c>
      <c r="I21" s="1">
        <f t="shared" si="2"/>
        <v>0</v>
      </c>
      <c r="J21" s="62">
        <v>57.3</v>
      </c>
      <c r="K21" s="1">
        <f t="shared" si="3"/>
        <v>0</v>
      </c>
      <c r="L21" s="63">
        <v>41.2</v>
      </c>
      <c r="M21" s="1">
        <f t="shared" si="4"/>
        <v>0</v>
      </c>
      <c r="N21" s="63">
        <v>41.2</v>
      </c>
      <c r="O21" s="1">
        <f t="shared" si="5"/>
        <v>0</v>
      </c>
      <c r="P21" s="63">
        <f>157+34</f>
        <v>191</v>
      </c>
      <c r="Q21" s="1">
        <f t="shared" si="6"/>
        <v>0</v>
      </c>
      <c r="R21" s="63">
        <v>78.5</v>
      </c>
      <c r="S21" s="1">
        <f t="shared" si="7"/>
        <v>0</v>
      </c>
      <c r="T21" s="63">
        <v>1</v>
      </c>
      <c r="U21" s="1">
        <f t="shared" si="8"/>
        <v>0</v>
      </c>
      <c r="V21" s="63">
        <v>3</v>
      </c>
      <c r="W21" s="1">
        <f t="shared" si="9"/>
        <v>0</v>
      </c>
      <c r="X21" s="63">
        <v>0</v>
      </c>
      <c r="Y21" s="1">
        <f t="shared" si="10"/>
        <v>0</v>
      </c>
      <c r="Z21" s="63">
        <v>3</v>
      </c>
      <c r="AA21" s="1">
        <f t="shared" si="11"/>
        <v>0</v>
      </c>
      <c r="AB21" s="63">
        <v>0</v>
      </c>
      <c r="AC21" s="1">
        <f t="shared" si="12"/>
        <v>0</v>
      </c>
      <c r="AD21" s="63">
        <v>0</v>
      </c>
      <c r="AE21" s="1">
        <f t="shared" si="13"/>
        <v>0</v>
      </c>
      <c r="AF21" s="63">
        <v>0</v>
      </c>
      <c r="AG21" s="1">
        <f t="shared" si="14"/>
        <v>0</v>
      </c>
      <c r="AH21" s="63">
        <v>1</v>
      </c>
      <c r="AI21" s="1">
        <f t="shared" si="15"/>
        <v>0</v>
      </c>
      <c r="AJ21" s="63">
        <v>1</v>
      </c>
      <c r="AK21" s="1">
        <f t="shared" si="16"/>
        <v>0</v>
      </c>
      <c r="AL21" s="63">
        <v>0</v>
      </c>
      <c r="AM21" s="1">
        <f t="shared" si="17"/>
        <v>0</v>
      </c>
      <c r="AN21" s="63">
        <v>1</v>
      </c>
      <c r="AO21" s="1">
        <f t="shared" si="18"/>
        <v>0</v>
      </c>
      <c r="AP21" s="64">
        <v>1</v>
      </c>
      <c r="AQ21" s="1">
        <f t="shared" si="19"/>
        <v>0</v>
      </c>
      <c r="AR21" s="63">
        <v>0</v>
      </c>
      <c r="AS21" s="1">
        <f t="shared" si="20"/>
        <v>0</v>
      </c>
      <c r="AT21" s="63">
        <v>1</v>
      </c>
      <c r="AU21" s="1">
        <f t="shared" si="21"/>
        <v>0</v>
      </c>
      <c r="AV21" s="63">
        <v>0</v>
      </c>
      <c r="AW21" s="1">
        <f t="shared" si="22"/>
        <v>0</v>
      </c>
      <c r="AX21" s="63">
        <v>1</v>
      </c>
      <c r="AY21" s="1">
        <f t="shared" si="23"/>
        <v>0</v>
      </c>
      <c r="AZ21" s="62">
        <f t="shared" si="61"/>
        <v>78.5</v>
      </c>
      <c r="BA21" s="1">
        <f t="shared" si="25"/>
        <v>0</v>
      </c>
      <c r="BB21" s="63">
        <v>3</v>
      </c>
      <c r="BC21" s="1">
        <f t="shared" si="26"/>
        <v>0</v>
      </c>
      <c r="BD21" s="63">
        <v>1</v>
      </c>
      <c r="BE21" s="1">
        <f t="shared" si="27"/>
        <v>0</v>
      </c>
      <c r="BF21" s="63">
        <v>0</v>
      </c>
      <c r="BG21" s="2">
        <f t="shared" si="28"/>
        <v>0</v>
      </c>
      <c r="BH21" s="63">
        <v>0</v>
      </c>
      <c r="BI21" s="2">
        <f t="shared" si="29"/>
        <v>0</v>
      </c>
      <c r="BJ21" s="41">
        <v>0</v>
      </c>
      <c r="BK21" s="1">
        <f t="shared" si="30"/>
        <v>0</v>
      </c>
      <c r="BL21" s="63">
        <v>5</v>
      </c>
      <c r="BM21" s="1">
        <f t="shared" si="31"/>
        <v>0</v>
      </c>
      <c r="BN21" s="63"/>
      <c r="BO21" s="1">
        <f t="shared" si="32"/>
        <v>0</v>
      </c>
      <c r="BP21" s="63"/>
      <c r="BQ21" s="1">
        <f t="shared" si="33"/>
        <v>0</v>
      </c>
      <c r="BR21" s="63"/>
      <c r="BS21" s="1">
        <f t="shared" si="34"/>
        <v>0</v>
      </c>
      <c r="BT21" s="63"/>
      <c r="BU21" s="1">
        <f t="shared" si="35"/>
        <v>0</v>
      </c>
      <c r="BV21" s="63"/>
      <c r="BW21" s="1">
        <f t="shared" si="36"/>
        <v>0</v>
      </c>
      <c r="BX21" s="63"/>
      <c r="BY21" s="1">
        <f t="shared" si="37"/>
        <v>0</v>
      </c>
      <c r="BZ21" s="63"/>
      <c r="CA21" s="1">
        <f t="shared" si="38"/>
        <v>0</v>
      </c>
      <c r="CB21" s="63"/>
      <c r="CC21" s="1">
        <f t="shared" si="39"/>
        <v>0</v>
      </c>
      <c r="CD21" s="63"/>
      <c r="CE21" s="1">
        <f t="shared" si="40"/>
        <v>0</v>
      </c>
      <c r="CF21" s="63"/>
      <c r="CG21" s="1">
        <f t="shared" si="41"/>
        <v>0</v>
      </c>
      <c r="CH21" s="63"/>
      <c r="CI21" s="1">
        <f t="shared" si="42"/>
        <v>0</v>
      </c>
      <c r="CJ21" s="63"/>
      <c r="CK21" s="1">
        <f t="shared" si="43"/>
        <v>0</v>
      </c>
      <c r="CL21" s="63"/>
      <c r="CM21" s="1">
        <f t="shared" si="44"/>
        <v>0</v>
      </c>
      <c r="CN21" s="63"/>
      <c r="CO21" s="1">
        <f t="shared" si="45"/>
        <v>0</v>
      </c>
      <c r="CP21" s="63"/>
      <c r="CQ21" s="1">
        <f t="shared" si="46"/>
        <v>0</v>
      </c>
      <c r="CR21" s="63">
        <v>0</v>
      </c>
      <c r="CS21" s="1">
        <f t="shared" si="47"/>
        <v>0</v>
      </c>
      <c r="CT21" s="63"/>
      <c r="CU21" s="1">
        <f t="shared" si="48"/>
        <v>0</v>
      </c>
      <c r="CV21" s="63">
        <v>1</v>
      </c>
      <c r="CW21" s="2">
        <f t="shared" si="49"/>
        <v>0</v>
      </c>
      <c r="CX21" s="62">
        <v>0</v>
      </c>
      <c r="CY21" s="1">
        <f t="shared" si="50"/>
        <v>0</v>
      </c>
      <c r="CZ21" s="62">
        <v>1</v>
      </c>
      <c r="DA21" s="1">
        <f t="shared" si="51"/>
        <v>0</v>
      </c>
      <c r="DB21" s="62">
        <v>0</v>
      </c>
      <c r="DC21" s="1">
        <f t="shared" si="52"/>
        <v>0</v>
      </c>
      <c r="DD21" s="62">
        <v>0</v>
      </c>
      <c r="DE21" s="1">
        <f t="shared" si="53"/>
        <v>0</v>
      </c>
      <c r="DF21" s="62">
        <v>0</v>
      </c>
      <c r="DG21" s="1">
        <f t="shared" si="54"/>
        <v>0</v>
      </c>
      <c r="DH21" s="32">
        <f t="shared" si="55"/>
        <v>0</v>
      </c>
      <c r="DI21" s="33"/>
      <c r="DJ21" s="34">
        <f t="shared" si="56"/>
        <v>0</v>
      </c>
      <c r="DK21" s="33"/>
      <c r="DL21" s="34">
        <f t="shared" si="57"/>
        <v>0</v>
      </c>
      <c r="DM21" s="33"/>
      <c r="DN21" s="34">
        <f t="shared" si="58"/>
        <v>0</v>
      </c>
      <c r="DO21" s="34">
        <f t="shared" si="59"/>
        <v>0</v>
      </c>
      <c r="DP21" s="36">
        <f t="shared" si="60"/>
        <v>0</v>
      </c>
      <c r="DQ21" s="37"/>
    </row>
    <row r="22" spans="1:121" ht="20.5" thickBot="1">
      <c r="A22" s="37"/>
      <c r="B22" s="81"/>
      <c r="C22" s="82"/>
      <c r="D22" s="66"/>
      <c r="E22" s="67"/>
      <c r="F22" s="63"/>
      <c r="G22" s="67"/>
      <c r="H22" s="67"/>
      <c r="I22" s="67"/>
      <c r="J22" s="67"/>
      <c r="K22" s="67"/>
      <c r="L22" s="63"/>
      <c r="M22" s="67"/>
      <c r="N22" s="67"/>
      <c r="O22" s="67"/>
      <c r="P22" s="67"/>
      <c r="Q22" s="67"/>
      <c r="R22" s="63"/>
      <c r="S22" s="67"/>
      <c r="T22" s="67"/>
      <c r="U22" s="67"/>
      <c r="V22" s="67"/>
      <c r="W22" s="67"/>
      <c r="X22" s="63"/>
      <c r="Y22" s="67"/>
      <c r="Z22" s="67"/>
      <c r="AA22" s="67"/>
      <c r="AB22" s="67"/>
      <c r="AC22" s="67"/>
      <c r="AD22" s="63"/>
      <c r="AE22" s="67"/>
      <c r="AF22" s="67"/>
      <c r="AG22" s="67"/>
      <c r="AH22" s="67"/>
      <c r="AI22" s="1"/>
      <c r="AJ22" s="63"/>
      <c r="AK22" s="67"/>
      <c r="AL22" s="67"/>
      <c r="AM22" s="67"/>
      <c r="AN22" s="67"/>
      <c r="AO22" s="67"/>
      <c r="AP22" s="63"/>
      <c r="AQ22" s="67"/>
      <c r="AR22" s="67"/>
      <c r="AS22" s="67"/>
      <c r="AT22" s="67"/>
      <c r="AU22" s="67"/>
      <c r="AV22" s="63"/>
      <c r="AW22" s="67"/>
      <c r="AX22" s="63"/>
      <c r="AY22" s="67"/>
      <c r="AZ22" s="67"/>
      <c r="BA22" s="67"/>
      <c r="BB22" s="67"/>
      <c r="BC22" s="67"/>
      <c r="BD22" s="63"/>
      <c r="BE22" s="67"/>
      <c r="BF22" s="67"/>
      <c r="BG22" s="67"/>
      <c r="BH22" s="67"/>
      <c r="BI22" s="67"/>
      <c r="BJ22" s="67"/>
      <c r="BK22" s="67"/>
      <c r="BL22" s="67"/>
      <c r="BM22" s="67"/>
      <c r="BN22" s="67"/>
      <c r="BO22" s="67"/>
      <c r="BP22" s="67"/>
      <c r="BQ22" s="67"/>
      <c r="BR22" s="63"/>
      <c r="BS22" s="67"/>
      <c r="BT22" s="67"/>
      <c r="BU22" s="67"/>
      <c r="BV22" s="67"/>
      <c r="BW22" s="67"/>
      <c r="BX22" s="63"/>
      <c r="BY22" s="67"/>
      <c r="BZ22" s="67"/>
      <c r="CA22" s="67"/>
      <c r="CB22" s="67"/>
      <c r="CC22" s="67"/>
      <c r="CD22" s="63"/>
      <c r="CE22" s="67"/>
      <c r="CF22" s="67"/>
      <c r="CG22" s="67"/>
      <c r="CH22" s="67"/>
      <c r="CI22" s="67"/>
      <c r="CJ22" s="63"/>
      <c r="CK22" s="67"/>
      <c r="CL22" s="67"/>
      <c r="CM22" s="67"/>
      <c r="CN22" s="67"/>
      <c r="CO22" s="67"/>
      <c r="CP22" s="63"/>
      <c r="CQ22" s="67"/>
      <c r="CR22" s="67"/>
      <c r="CS22" s="67"/>
      <c r="CT22" s="67"/>
      <c r="CU22" s="67"/>
      <c r="CV22" s="63"/>
      <c r="CW22" s="67"/>
      <c r="CX22" s="63"/>
      <c r="CY22" s="67"/>
      <c r="CZ22" s="63"/>
      <c r="DA22" s="67"/>
      <c r="DB22" s="63"/>
      <c r="DC22" s="67"/>
      <c r="DD22" s="63"/>
      <c r="DE22" s="67"/>
      <c r="DF22" s="63"/>
      <c r="DG22" s="67"/>
      <c r="DH22" s="68">
        <f>SUM(DH16:DH21)</f>
        <v>0</v>
      </c>
      <c r="DI22" s="69"/>
      <c r="DJ22" s="70"/>
      <c r="DK22" s="71"/>
      <c r="DL22" s="72"/>
      <c r="DM22" s="71"/>
      <c r="DN22" s="70"/>
      <c r="DO22" s="71"/>
      <c r="DP22" s="73">
        <f>SUM(DP16:DP21)</f>
        <v>0</v>
      </c>
      <c r="DQ22" s="74"/>
    </row>
  </sheetData>
  <sheetProtection algorithmName="SHA-512" hashValue="jj+Blq9YMuP0IJ3uX1yz/0vwqiMrRnMJjDtQhdNspZ+Rcw79LmMS80usT2kGUZB1GRQHZgZTbyax1cqZeRVD/Q==" saltValue="VwS5Gw3h5WHqjx3qUSmrHA==" spinCount="100000" sheet="1" objects="1" scenarios="1"/>
  <protectedRanges>
    <protectedRange algorithmName="SHA-512" hashValue="JDmYIEEAx8nS9zaDEOttPoED+LMiNRdv2ifRcankY6ijqzY0mpoO5dl/9kcnNg9ld+TtNYrhzVxPbWgmpqwv7g==" saltValue="59urUxMW8zMrtxD/6zedoQ==" spinCount="100000" sqref="D2:DG2 DI4:DI22 DM4:DM22 DK4:DK22" name="PRECIO UNITARIO_1"/>
    <protectedRange algorithmName="SHA-512" hashValue="RLRydihu2hVn6ljSL3XT+VzEIzD5Q8xdMkz6nLKfwAfi6nE7Lo7Gvg4pL7yrEE5gfBC1ILMy5i9rZwS76gsgAw==" saltValue="wPC5epspsCnYmkfFqWqyWQ==" spinCount="100000" sqref="D16:DG21" name="Rango2"/>
    <protectedRange algorithmName="SHA-512" hashValue="NdqxHBv8F5dBdfaYI9488v2Ixymvvjevm6Cxc6KXZx0kzp2WPVJHRhTH78j5HVXob/T2F5iI+YYVLnCpGLbidA==" saltValue="+kWLWC51Ae4uLKltlLcyaA==" spinCount="100000" sqref="D2:DG2" name="Rango3"/>
    <protectedRange algorithmName="SHA-512" hashValue="V4hMCLCDzBT2zHUurlRvhW4m+bsnFFsbtZzB7kWV9AFqdEjbgT0RZVzzRSmRw9Pq6FPUqKITzeDypD0GKv/oJg==" saltValue="FyyfM131aH3SQJJqC/ONTg==" spinCount="100000" sqref="D3:DG22" name="VALORES"/>
  </protectedRanges>
  <autoFilter ref="B1:DQ22" xr:uid="{019D860E-8AF4-4E0A-9C03-14CE64FA16A2}">
    <filterColumn colId="2" showButton="0"/>
    <filterColumn colId="4" showButton="0"/>
    <filterColumn colId="6" showButton="0"/>
    <filterColumn colId="8" showButton="0"/>
    <filterColumn colId="10" showButton="0"/>
    <filterColumn colId="12" showButton="0"/>
    <filterColumn colId="14" showButton="0"/>
    <filterColumn colId="16" showButton="0"/>
    <filterColumn colId="18" showButton="0"/>
    <filterColumn colId="20" showButton="0"/>
    <filterColumn colId="22" showButton="0"/>
    <filterColumn colId="24" showButton="0"/>
    <filterColumn colId="26" showButton="0"/>
    <filterColumn colId="28" showButton="0"/>
    <filterColumn colId="30" showButton="0"/>
    <filterColumn colId="32" showButton="0"/>
    <filterColumn colId="34" showButton="0"/>
    <filterColumn colId="36" showButton="0"/>
    <filterColumn colId="38" showButton="0"/>
    <filterColumn colId="40" showButton="0"/>
    <filterColumn colId="42" showButton="0"/>
    <filterColumn colId="44" showButton="0"/>
    <filterColumn colId="46" showButton="0"/>
    <filterColumn colId="48" showButton="0"/>
    <filterColumn colId="50" showButton="0"/>
    <filterColumn colId="52" showButton="0"/>
    <filterColumn colId="54" showButton="0"/>
    <filterColumn colId="56" showButton="0"/>
    <filterColumn colId="58" showButton="0"/>
    <filterColumn colId="60" showButton="0"/>
    <filterColumn colId="62" showButton="0"/>
    <filterColumn colId="64" showButton="0"/>
    <filterColumn colId="66" showButton="0"/>
    <filterColumn colId="68" showButton="0"/>
    <filterColumn colId="70" showButton="0"/>
    <filterColumn colId="72" showButton="0"/>
    <filterColumn colId="74" showButton="0"/>
    <filterColumn colId="76" showButton="0"/>
    <filterColumn colId="78" showButton="0"/>
    <filterColumn colId="80" showButton="0"/>
    <filterColumn colId="82" showButton="0"/>
    <filterColumn colId="84" showButton="0"/>
    <filterColumn colId="86" showButton="0"/>
    <filterColumn colId="88" showButton="0"/>
    <filterColumn colId="90" showButton="0"/>
    <filterColumn colId="92" showButton="0"/>
    <filterColumn colId="94" showButton="0"/>
    <filterColumn colId="96" showButton="0"/>
    <filterColumn colId="98" showButton="0"/>
    <filterColumn colId="100" showButton="0"/>
    <filterColumn colId="102" showButton="0"/>
    <filterColumn colId="104" showButton="0"/>
    <filterColumn colId="106" showButton="0"/>
    <filterColumn colId="108" showButton="0"/>
  </autoFilter>
  <mergeCells count="117">
    <mergeCell ref="D1:E1"/>
    <mergeCell ref="F1:G1"/>
    <mergeCell ref="H1:I1"/>
    <mergeCell ref="J1:K1"/>
    <mergeCell ref="L1:M1"/>
    <mergeCell ref="N1:O1"/>
    <mergeCell ref="AB1:AC1"/>
    <mergeCell ref="AD1:AE1"/>
    <mergeCell ref="AF1:AG1"/>
    <mergeCell ref="AH1:AI1"/>
    <mergeCell ref="AJ1:AK1"/>
    <mergeCell ref="AL1:AM1"/>
    <mergeCell ref="P1:Q1"/>
    <mergeCell ref="R1:S1"/>
    <mergeCell ref="T1:U1"/>
    <mergeCell ref="V1:W1"/>
    <mergeCell ref="X1:Y1"/>
    <mergeCell ref="Z1:AA1"/>
    <mergeCell ref="BF1:BG1"/>
    <mergeCell ref="BH1:BI1"/>
    <mergeCell ref="BJ1:BK1"/>
    <mergeCell ref="AN1:AO1"/>
    <mergeCell ref="AP1:AQ1"/>
    <mergeCell ref="AR1:AS1"/>
    <mergeCell ref="AT1:AU1"/>
    <mergeCell ref="AV1:AW1"/>
    <mergeCell ref="AX1:AY1"/>
    <mergeCell ref="DB1:DC1"/>
    <mergeCell ref="DD1:DE1"/>
    <mergeCell ref="DF1:DG1"/>
    <mergeCell ref="CJ1:CK1"/>
    <mergeCell ref="CL1:CM1"/>
    <mergeCell ref="CN1:CO1"/>
    <mergeCell ref="CP1:CQ1"/>
    <mergeCell ref="CR1:CS1"/>
    <mergeCell ref="CT1:CU1"/>
    <mergeCell ref="D2:E2"/>
    <mergeCell ref="F2:G2"/>
    <mergeCell ref="H2:I2"/>
    <mergeCell ref="J2:K2"/>
    <mergeCell ref="L2:M2"/>
    <mergeCell ref="N2:O2"/>
    <mergeCell ref="CV1:CW1"/>
    <mergeCell ref="CX1:CY1"/>
    <mergeCell ref="CZ1:DA1"/>
    <mergeCell ref="BX1:BY1"/>
    <mergeCell ref="BZ1:CA1"/>
    <mergeCell ref="CB1:CC1"/>
    <mergeCell ref="CD1:CE1"/>
    <mergeCell ref="CF1:CG1"/>
    <mergeCell ref="CH1:CI1"/>
    <mergeCell ref="BL1:BM1"/>
    <mergeCell ref="BN1:BO1"/>
    <mergeCell ref="BP1:BQ1"/>
    <mergeCell ref="BR1:BS1"/>
    <mergeCell ref="BT1:BU1"/>
    <mergeCell ref="BV1:BW1"/>
    <mergeCell ref="AZ1:BA1"/>
    <mergeCell ref="BB1:BC1"/>
    <mergeCell ref="BD1:BE1"/>
    <mergeCell ref="AB2:AC2"/>
    <mergeCell ref="AD2:AE2"/>
    <mergeCell ref="AF2:AG2"/>
    <mergeCell ref="AH2:AI2"/>
    <mergeCell ref="AJ2:AK2"/>
    <mergeCell ref="AL2:AM2"/>
    <mergeCell ref="P2:Q2"/>
    <mergeCell ref="R2:S2"/>
    <mergeCell ref="T2:U2"/>
    <mergeCell ref="V2:W2"/>
    <mergeCell ref="X2:Y2"/>
    <mergeCell ref="Z2:AA2"/>
    <mergeCell ref="AZ2:BA2"/>
    <mergeCell ref="BB2:BC2"/>
    <mergeCell ref="BD2:BE2"/>
    <mergeCell ref="BF2:BG2"/>
    <mergeCell ref="BH2:BI2"/>
    <mergeCell ref="BJ2:BK2"/>
    <mergeCell ref="AN2:AO2"/>
    <mergeCell ref="AP2:AQ2"/>
    <mergeCell ref="AR2:AS2"/>
    <mergeCell ref="AT2:AU2"/>
    <mergeCell ref="AV2:AW2"/>
    <mergeCell ref="AX2:AY2"/>
    <mergeCell ref="CD2:CE2"/>
    <mergeCell ref="CF2:CG2"/>
    <mergeCell ref="CH2:CI2"/>
    <mergeCell ref="BL2:BM2"/>
    <mergeCell ref="BN2:BO2"/>
    <mergeCell ref="BP2:BQ2"/>
    <mergeCell ref="BR2:BS2"/>
    <mergeCell ref="BT2:BU2"/>
    <mergeCell ref="BV2:BW2"/>
    <mergeCell ref="B22:C22"/>
    <mergeCell ref="B12:B15"/>
    <mergeCell ref="B16:B21"/>
    <mergeCell ref="DI2:DN2"/>
    <mergeCell ref="DI3:DJ3"/>
    <mergeCell ref="DK3:DL3"/>
    <mergeCell ref="DM3:DN3"/>
    <mergeCell ref="B4:B7"/>
    <mergeCell ref="B8:B11"/>
    <mergeCell ref="CV2:CW2"/>
    <mergeCell ref="CX2:CY2"/>
    <mergeCell ref="CZ2:DA2"/>
    <mergeCell ref="DB2:DC2"/>
    <mergeCell ref="DD2:DE2"/>
    <mergeCell ref="DF2:DG2"/>
    <mergeCell ref="CJ2:CK2"/>
    <mergeCell ref="CL2:CM2"/>
    <mergeCell ref="CN2:CO2"/>
    <mergeCell ref="CP2:CQ2"/>
    <mergeCell ref="CR2:CS2"/>
    <mergeCell ref="CT2:CU2"/>
    <mergeCell ref="BX2:BY2"/>
    <mergeCell ref="BZ2:CA2"/>
    <mergeCell ref="CB2:C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62938-A5FA-413E-89EC-D6FC11497378}">
  <dimension ref="A1:DQ128"/>
  <sheetViews>
    <sheetView showGridLines="0" zoomScale="70" zoomScaleNormal="70" workbookViewId="0">
      <pane xSplit="3" ySplit="3" topLeftCell="CT4" activePane="bottomRight" state="frozen"/>
      <selection pane="topRight" activeCell="D1" sqref="D1"/>
      <selection pane="bottomLeft" activeCell="A4" sqref="A4"/>
      <selection pane="bottomRight" activeCell="DB2" sqref="DB2:DC2"/>
    </sheetView>
  </sheetViews>
  <sheetFormatPr baseColWidth="10" defaultColWidth="11.453125" defaultRowHeight="14"/>
  <cols>
    <col min="1" max="1" width="15.453125" style="37" customWidth="1"/>
    <col min="2" max="2" width="20.453125" style="44" bestFit="1" customWidth="1"/>
    <col min="3" max="3" width="27.26953125" style="44" bestFit="1" customWidth="1"/>
    <col min="4" max="4" width="16.81640625" style="44" customWidth="1"/>
    <col min="5" max="5" width="20.453125" style="44" customWidth="1"/>
    <col min="6" max="6" width="16.81640625" style="44" customWidth="1"/>
    <col min="7" max="7" width="20.453125" style="44" customWidth="1"/>
    <col min="8" max="8" width="16.81640625" style="44" customWidth="1"/>
    <col min="9" max="9" width="16.453125" style="44" customWidth="1"/>
    <col min="10" max="10" width="16.81640625" style="44" customWidth="1"/>
    <col min="11" max="11" width="20.453125" style="44" customWidth="1"/>
    <col min="12" max="12" width="16.81640625" style="44" customWidth="1"/>
    <col min="13" max="13" width="25" style="44" customWidth="1"/>
    <col min="14" max="14" width="16.81640625" style="44" customWidth="1"/>
    <col min="15" max="15" width="20.453125" style="44" customWidth="1"/>
    <col min="16" max="16" width="16.81640625" style="44" customWidth="1"/>
    <col min="17" max="17" width="20.453125" style="44" customWidth="1"/>
    <col min="18" max="18" width="16.81640625" style="44" customWidth="1"/>
    <col min="19" max="19" width="20.453125" style="44" customWidth="1"/>
    <col min="20" max="20" width="16.81640625" style="44" customWidth="1"/>
    <col min="21" max="21" width="20.453125" style="44" customWidth="1"/>
    <col min="22" max="22" width="16.81640625" style="44" customWidth="1"/>
    <col min="23" max="23" width="16.453125" style="44" customWidth="1"/>
    <col min="24" max="24" width="16.81640625" style="44" customWidth="1"/>
    <col min="25" max="25" width="25" style="44" customWidth="1"/>
    <col min="26" max="26" width="16.81640625" style="44" customWidth="1"/>
    <col min="27" max="27" width="20.453125" style="44" customWidth="1"/>
    <col min="28" max="28" width="20.1796875" style="44" customWidth="1"/>
    <col min="29" max="29" width="20.453125" style="44" customWidth="1"/>
    <col min="30" max="30" width="20.1796875" style="44" customWidth="1"/>
    <col min="31" max="31" width="20.453125" style="44" customWidth="1"/>
    <col min="32" max="32" width="16.81640625" style="44" customWidth="1"/>
    <col min="33" max="33" width="20.453125" style="44" customWidth="1"/>
    <col min="34" max="34" width="16.81640625" style="44" customWidth="1"/>
    <col min="35" max="35" width="20.453125" style="44" customWidth="1"/>
    <col min="36" max="36" width="16.81640625" style="44" customWidth="1"/>
    <col min="37" max="37" width="20.453125" style="44" customWidth="1"/>
    <col min="38" max="38" width="16.81640625" style="44" customWidth="1"/>
    <col min="39" max="39" width="20.453125" style="44" customWidth="1"/>
    <col min="40" max="40" width="16.81640625" style="44" customWidth="1"/>
    <col min="41" max="41" width="20.453125" style="44" customWidth="1"/>
    <col min="42" max="42" width="16.81640625" style="44" customWidth="1"/>
    <col min="43" max="43" width="20.453125" style="44" customWidth="1"/>
    <col min="44" max="44" width="16.81640625" style="44" customWidth="1"/>
    <col min="45" max="45" width="20.453125" style="44" customWidth="1"/>
    <col min="46" max="46" width="16.81640625" style="44" customWidth="1"/>
    <col min="47" max="47" width="20.453125" style="44" customWidth="1"/>
    <col min="48" max="48" width="16.81640625" style="44" customWidth="1"/>
    <col min="49" max="49" width="25" style="44" customWidth="1"/>
    <col min="50" max="50" width="16.81640625" style="44" customWidth="1"/>
    <col min="51" max="51" width="25" style="44" customWidth="1"/>
    <col min="52" max="52" width="16.81640625" style="44" customWidth="1"/>
    <col min="53" max="53" width="20.453125" style="44" customWidth="1"/>
    <col min="54" max="54" width="16.81640625" style="44" customWidth="1"/>
    <col min="55" max="55" width="20.453125" style="44" customWidth="1"/>
    <col min="56" max="56" width="16.81640625" style="44" customWidth="1"/>
    <col min="57" max="57" width="20.453125" style="44" customWidth="1"/>
    <col min="58" max="58" width="16.81640625" style="44" customWidth="1"/>
    <col min="59" max="59" width="20.453125" style="44" customWidth="1"/>
    <col min="60" max="60" width="16.81640625" style="44" customWidth="1"/>
    <col min="61" max="61" width="20.453125" style="44" customWidth="1"/>
    <col min="62" max="62" width="16.81640625" style="44" customWidth="1"/>
    <col min="63" max="63" width="20.453125" style="44" customWidth="1"/>
    <col min="64" max="64" width="16.81640625" style="44" customWidth="1"/>
    <col min="65" max="65" width="16.453125" style="44" customWidth="1"/>
    <col min="66" max="66" width="16.81640625" style="44" customWidth="1"/>
    <col min="67" max="67" width="20.453125" style="44" customWidth="1"/>
    <col min="68" max="68" width="16.81640625" style="44" customWidth="1"/>
    <col min="69" max="69" width="20.453125" style="44" customWidth="1"/>
    <col min="70" max="70" width="16.81640625" style="44" customWidth="1"/>
    <col min="71" max="71" width="20.453125" style="44" customWidth="1"/>
    <col min="72" max="72" width="16.81640625" style="44" customWidth="1"/>
    <col min="73" max="73" width="20.453125" style="44" customWidth="1"/>
    <col min="74" max="74" width="16.81640625" style="44" customWidth="1"/>
    <col min="75" max="75" width="20.453125" style="44" customWidth="1"/>
    <col min="76" max="76" width="16.81640625" style="44" customWidth="1"/>
    <col min="77" max="77" width="20.453125" style="44" customWidth="1"/>
    <col min="78" max="78" width="16.81640625" style="44" customWidth="1"/>
    <col min="79" max="79" width="20.453125" style="44" customWidth="1"/>
    <col min="80" max="80" width="16.81640625" style="44" customWidth="1"/>
    <col min="81" max="81" width="20.453125" style="44" customWidth="1"/>
    <col min="82" max="82" width="16.81640625" style="44" customWidth="1"/>
    <col min="83" max="83" width="20.453125" style="44" customWidth="1"/>
    <col min="84" max="84" width="16.81640625" style="44" customWidth="1"/>
    <col min="85" max="85" width="20.453125" style="44" customWidth="1"/>
    <col min="86" max="86" width="16.81640625" style="44" customWidth="1"/>
    <col min="87" max="87" width="20.453125" style="44" customWidth="1"/>
    <col min="88" max="88" width="16.81640625" style="44" customWidth="1"/>
    <col min="89" max="89" width="20.453125" style="44" customWidth="1"/>
    <col min="90" max="90" width="16.81640625" style="44" customWidth="1"/>
    <col min="91" max="91" width="20.453125" style="44" customWidth="1"/>
    <col min="92" max="92" width="16.81640625" style="44" customWidth="1"/>
    <col min="93" max="93" width="20.453125" style="44" customWidth="1"/>
    <col min="94" max="94" width="16.81640625" style="44" customWidth="1"/>
    <col min="95" max="95" width="20.453125" style="44" customWidth="1"/>
    <col min="96" max="96" width="16.81640625" style="44" customWidth="1"/>
    <col min="97" max="97" width="20.453125" style="44" customWidth="1"/>
    <col min="98" max="98" width="16.81640625" style="44" customWidth="1"/>
    <col min="99" max="99" width="20.453125" style="44" customWidth="1"/>
    <col min="100" max="100" width="16.81640625" style="44" customWidth="1"/>
    <col min="101" max="101" width="20.453125" style="44" customWidth="1"/>
    <col min="102" max="102" width="16.81640625" style="44" customWidth="1"/>
    <col min="103" max="103" width="25" style="44" customWidth="1"/>
    <col min="104" max="104" width="16.81640625" style="44" customWidth="1"/>
    <col min="105" max="105" width="20.453125" style="44" customWidth="1"/>
    <col min="106" max="106" width="16.81640625" style="44" customWidth="1"/>
    <col min="107" max="107" width="20.453125" style="44" customWidth="1"/>
    <col min="108" max="108" width="16.81640625" style="44" customWidth="1"/>
    <col min="109" max="109" width="20.453125" style="44" customWidth="1"/>
    <col min="110" max="110" width="14.81640625" style="44" customWidth="1"/>
    <col min="111" max="111" width="19.81640625" style="44" customWidth="1"/>
    <col min="112" max="112" width="25.54296875" style="51" customWidth="1"/>
    <col min="113" max="113" width="14.81640625" style="46" customWidth="1"/>
    <col min="114" max="114" width="23.453125" style="47" customWidth="1"/>
    <col min="115" max="115" width="15.453125" style="46" customWidth="1"/>
    <col min="116" max="116" width="24.453125" style="48" customWidth="1"/>
    <col min="117" max="117" width="16" style="46" customWidth="1"/>
    <col min="118" max="118" width="20" style="47" customWidth="1"/>
    <col min="119" max="119" width="22.7265625" style="46" customWidth="1"/>
    <col min="120" max="120" width="23.453125" style="49" customWidth="1"/>
    <col min="121" max="121" width="26" style="37" customWidth="1"/>
    <col min="122" max="122" width="12.81640625" style="37" customWidth="1"/>
    <col min="123" max="329" width="11.54296875" style="37"/>
    <col min="330" max="330" width="11.81640625" style="37" customWidth="1"/>
    <col min="331" max="331" width="17" style="37" customWidth="1"/>
    <col min="332" max="332" width="11.54296875" style="37"/>
    <col min="333" max="333" width="14.26953125" style="37" bestFit="1" customWidth="1"/>
    <col min="334" max="334" width="19.1796875" style="37" customWidth="1"/>
    <col min="335" max="335" width="22.1796875" style="37" customWidth="1"/>
    <col min="336" max="336" width="19.81640625" style="37" customWidth="1"/>
    <col min="337" max="340" width="19" style="37" customWidth="1"/>
    <col min="341" max="341" width="23.7265625" style="37" bestFit="1" customWidth="1"/>
    <col min="342" max="342" width="23.7265625" style="37" customWidth="1"/>
    <col min="343" max="349" width="11.54296875" style="37"/>
    <col min="350" max="350" width="12.7265625" style="37" customWidth="1"/>
    <col min="351" max="351" width="13.26953125" style="37" customWidth="1"/>
    <col min="352" max="359" width="11.54296875" style="37"/>
    <col min="360" max="360" width="18" style="37" customWidth="1"/>
    <col min="361" max="585" width="11.54296875" style="37"/>
    <col min="586" max="586" width="11.81640625" style="37" customWidth="1"/>
    <col min="587" max="587" width="17" style="37" customWidth="1"/>
    <col min="588" max="588" width="11.54296875" style="37"/>
    <col min="589" max="589" width="14.26953125" style="37" bestFit="1" customWidth="1"/>
    <col min="590" max="590" width="19.1796875" style="37" customWidth="1"/>
    <col min="591" max="591" width="22.1796875" style="37" customWidth="1"/>
    <col min="592" max="592" width="19.81640625" style="37" customWidth="1"/>
    <col min="593" max="596" width="19" style="37" customWidth="1"/>
    <col min="597" max="597" width="23.7265625" style="37" bestFit="1" customWidth="1"/>
    <col min="598" max="598" width="23.7265625" style="37" customWidth="1"/>
    <col min="599" max="605" width="11.54296875" style="37"/>
    <col min="606" max="606" width="12.7265625" style="37" customWidth="1"/>
    <col min="607" max="607" width="13.26953125" style="37" customWidth="1"/>
    <col min="608" max="615" width="11.54296875" style="37"/>
    <col min="616" max="616" width="18" style="37" customWidth="1"/>
    <col min="617" max="841" width="11.54296875" style="37"/>
    <col min="842" max="842" width="11.81640625" style="37" customWidth="1"/>
    <col min="843" max="843" width="17" style="37" customWidth="1"/>
    <col min="844" max="844" width="11.54296875" style="37"/>
    <col min="845" max="845" width="14.26953125" style="37" bestFit="1" customWidth="1"/>
    <col min="846" max="846" width="19.1796875" style="37" customWidth="1"/>
    <col min="847" max="847" width="22.1796875" style="37" customWidth="1"/>
    <col min="848" max="848" width="19.81640625" style="37" customWidth="1"/>
    <col min="849" max="852" width="19" style="37" customWidth="1"/>
    <col min="853" max="853" width="23.7265625" style="37" bestFit="1" customWidth="1"/>
    <col min="854" max="854" width="23.7265625" style="37" customWidth="1"/>
    <col min="855" max="861" width="11.54296875" style="37"/>
    <col min="862" max="862" width="12.7265625" style="37" customWidth="1"/>
    <col min="863" max="863" width="13.26953125" style="37" customWidth="1"/>
    <col min="864" max="871" width="11.54296875" style="37"/>
    <col min="872" max="872" width="18" style="37" customWidth="1"/>
    <col min="873" max="1097" width="11.54296875" style="37"/>
    <col min="1098" max="1098" width="11.81640625" style="37" customWidth="1"/>
    <col min="1099" max="1099" width="17" style="37" customWidth="1"/>
    <col min="1100" max="1100" width="11.54296875" style="37"/>
    <col min="1101" max="1101" width="14.26953125" style="37" bestFit="1" customWidth="1"/>
    <col min="1102" max="1102" width="19.1796875" style="37" customWidth="1"/>
    <col min="1103" max="1103" width="22.1796875" style="37" customWidth="1"/>
    <col min="1104" max="1104" width="19.81640625" style="37" customWidth="1"/>
    <col min="1105" max="1108" width="19" style="37" customWidth="1"/>
    <col min="1109" max="1109" width="23.7265625" style="37" bestFit="1" customWidth="1"/>
    <col min="1110" max="1110" width="23.7265625" style="37" customWidth="1"/>
    <col min="1111" max="1117" width="11.54296875" style="37"/>
    <col min="1118" max="1118" width="12.7265625" style="37" customWidth="1"/>
    <col min="1119" max="1119" width="13.26953125" style="37" customWidth="1"/>
    <col min="1120" max="1127" width="11.54296875" style="37"/>
    <col min="1128" max="1128" width="18" style="37" customWidth="1"/>
    <col min="1129" max="1353" width="11.54296875" style="37"/>
    <col min="1354" max="1354" width="11.81640625" style="37" customWidth="1"/>
    <col min="1355" max="1355" width="17" style="37" customWidth="1"/>
    <col min="1356" max="1356" width="11.54296875" style="37"/>
    <col min="1357" max="1357" width="14.26953125" style="37" bestFit="1" customWidth="1"/>
    <col min="1358" max="1358" width="19.1796875" style="37" customWidth="1"/>
    <col min="1359" max="1359" width="22.1796875" style="37" customWidth="1"/>
    <col min="1360" max="1360" width="19.81640625" style="37" customWidth="1"/>
    <col min="1361" max="1364" width="19" style="37" customWidth="1"/>
    <col min="1365" max="1365" width="23.7265625" style="37" bestFit="1" customWidth="1"/>
    <col min="1366" max="1366" width="23.7265625" style="37" customWidth="1"/>
    <col min="1367" max="1373" width="11.54296875" style="37"/>
    <col min="1374" max="1374" width="12.7265625" style="37" customWidth="1"/>
    <col min="1375" max="1375" width="13.26953125" style="37" customWidth="1"/>
    <col min="1376" max="1383" width="11.54296875" style="37"/>
    <col min="1384" max="1384" width="18" style="37" customWidth="1"/>
    <col min="1385" max="1609" width="11.54296875" style="37"/>
    <col min="1610" max="1610" width="11.81640625" style="37" customWidth="1"/>
    <col min="1611" max="1611" width="17" style="37" customWidth="1"/>
    <col min="1612" max="1612" width="11.54296875" style="37"/>
    <col min="1613" max="1613" width="14.26953125" style="37" bestFit="1" customWidth="1"/>
    <col min="1614" max="1614" width="19.1796875" style="37" customWidth="1"/>
    <col min="1615" max="1615" width="22.1796875" style="37" customWidth="1"/>
    <col min="1616" max="1616" width="19.81640625" style="37" customWidth="1"/>
    <col min="1617" max="1620" width="19" style="37" customWidth="1"/>
    <col min="1621" max="1621" width="23.7265625" style="37" bestFit="1" customWidth="1"/>
    <col min="1622" max="1622" width="23.7265625" style="37" customWidth="1"/>
    <col min="1623" max="1629" width="11.54296875" style="37"/>
    <col min="1630" max="1630" width="12.7265625" style="37" customWidth="1"/>
    <col min="1631" max="1631" width="13.26953125" style="37" customWidth="1"/>
    <col min="1632" max="1639" width="11.54296875" style="37"/>
    <col min="1640" max="1640" width="18" style="37" customWidth="1"/>
    <col min="1641" max="1865" width="11.54296875" style="37"/>
    <col min="1866" max="1866" width="11.81640625" style="37" customWidth="1"/>
    <col min="1867" max="1867" width="17" style="37" customWidth="1"/>
    <col min="1868" max="1868" width="11.54296875" style="37"/>
    <col min="1869" max="1869" width="14.26953125" style="37" bestFit="1" customWidth="1"/>
    <col min="1870" max="1870" width="19.1796875" style="37" customWidth="1"/>
    <col min="1871" max="1871" width="22.1796875" style="37" customWidth="1"/>
    <col min="1872" max="1872" width="19.81640625" style="37" customWidth="1"/>
    <col min="1873" max="1876" width="19" style="37" customWidth="1"/>
    <col min="1877" max="1877" width="23.7265625" style="37" bestFit="1" customWidth="1"/>
    <col min="1878" max="1878" width="23.7265625" style="37" customWidth="1"/>
    <col min="1879" max="1885" width="11.54296875" style="37"/>
    <col min="1886" max="1886" width="12.7265625" style="37" customWidth="1"/>
    <col min="1887" max="1887" width="13.26953125" style="37" customWidth="1"/>
    <col min="1888" max="1895" width="11.54296875" style="37"/>
    <col min="1896" max="1896" width="18" style="37" customWidth="1"/>
    <col min="1897" max="2121" width="11.54296875" style="37"/>
    <col min="2122" max="2122" width="11.81640625" style="37" customWidth="1"/>
    <col min="2123" max="2123" width="17" style="37" customWidth="1"/>
    <col min="2124" max="2124" width="11.54296875" style="37"/>
    <col min="2125" max="2125" width="14.26953125" style="37" bestFit="1" customWidth="1"/>
    <col min="2126" max="2126" width="19.1796875" style="37" customWidth="1"/>
    <col min="2127" max="2127" width="22.1796875" style="37" customWidth="1"/>
    <col min="2128" max="2128" width="19.81640625" style="37" customWidth="1"/>
    <col min="2129" max="2132" width="19" style="37" customWidth="1"/>
    <col min="2133" max="2133" width="23.7265625" style="37" bestFit="1" customWidth="1"/>
    <col min="2134" max="2134" width="23.7265625" style="37" customWidth="1"/>
    <col min="2135" max="2141" width="11.54296875" style="37"/>
    <col min="2142" max="2142" width="12.7265625" style="37" customWidth="1"/>
    <col min="2143" max="2143" width="13.26953125" style="37" customWidth="1"/>
    <col min="2144" max="2151" width="11.54296875" style="37"/>
    <col min="2152" max="2152" width="18" style="37" customWidth="1"/>
    <col min="2153" max="2377" width="11.54296875" style="37"/>
    <col min="2378" max="2378" width="11.81640625" style="37" customWidth="1"/>
    <col min="2379" max="2379" width="17" style="37" customWidth="1"/>
    <col min="2380" max="2380" width="11.54296875" style="37"/>
    <col min="2381" max="2381" width="14.26953125" style="37" bestFit="1" customWidth="1"/>
    <col min="2382" max="2382" width="19.1796875" style="37" customWidth="1"/>
    <col min="2383" max="2383" width="22.1796875" style="37" customWidth="1"/>
    <col min="2384" max="2384" width="19.81640625" style="37" customWidth="1"/>
    <col min="2385" max="2388" width="19" style="37" customWidth="1"/>
    <col min="2389" max="2389" width="23.7265625" style="37" bestFit="1" customWidth="1"/>
    <col min="2390" max="2390" width="23.7265625" style="37" customWidth="1"/>
    <col min="2391" max="2397" width="11.54296875" style="37"/>
    <col min="2398" max="2398" width="12.7265625" style="37" customWidth="1"/>
    <col min="2399" max="2399" width="13.26953125" style="37" customWidth="1"/>
    <col min="2400" max="2407" width="11.54296875" style="37"/>
    <col min="2408" max="2408" width="18" style="37" customWidth="1"/>
    <col min="2409" max="2633" width="11.54296875" style="37"/>
    <col min="2634" max="2634" width="11.81640625" style="37" customWidth="1"/>
    <col min="2635" max="2635" width="17" style="37" customWidth="1"/>
    <col min="2636" max="2636" width="11.54296875" style="37"/>
    <col min="2637" max="2637" width="14.26953125" style="37" bestFit="1" customWidth="1"/>
    <col min="2638" max="2638" width="19.1796875" style="37" customWidth="1"/>
    <col min="2639" max="2639" width="22.1796875" style="37" customWidth="1"/>
    <col min="2640" max="2640" width="19.81640625" style="37" customWidth="1"/>
    <col min="2641" max="2644" width="19" style="37" customWidth="1"/>
    <col min="2645" max="2645" width="23.7265625" style="37" bestFit="1" customWidth="1"/>
    <col min="2646" max="2646" width="23.7265625" style="37" customWidth="1"/>
    <col min="2647" max="2653" width="11.54296875" style="37"/>
    <col min="2654" max="2654" width="12.7265625" style="37" customWidth="1"/>
    <col min="2655" max="2655" width="13.26953125" style="37" customWidth="1"/>
    <col min="2656" max="2663" width="11.54296875" style="37"/>
    <col min="2664" max="2664" width="18" style="37" customWidth="1"/>
    <col min="2665" max="2889" width="11.54296875" style="37"/>
    <col min="2890" max="2890" width="11.81640625" style="37" customWidth="1"/>
    <col min="2891" max="2891" width="17" style="37" customWidth="1"/>
    <col min="2892" max="2892" width="11.54296875" style="37"/>
    <col min="2893" max="2893" width="14.26953125" style="37" bestFit="1" customWidth="1"/>
    <col min="2894" max="2894" width="19.1796875" style="37" customWidth="1"/>
    <col min="2895" max="2895" width="22.1796875" style="37" customWidth="1"/>
    <col min="2896" max="2896" width="19.81640625" style="37" customWidth="1"/>
    <col min="2897" max="2900" width="19" style="37" customWidth="1"/>
    <col min="2901" max="2901" width="23.7265625" style="37" bestFit="1" customWidth="1"/>
    <col min="2902" max="2902" width="23.7265625" style="37" customWidth="1"/>
    <col min="2903" max="2909" width="11.54296875" style="37"/>
    <col min="2910" max="2910" width="12.7265625" style="37" customWidth="1"/>
    <col min="2911" max="2911" width="13.26953125" style="37" customWidth="1"/>
    <col min="2912" max="2919" width="11.54296875" style="37"/>
    <col min="2920" max="2920" width="18" style="37" customWidth="1"/>
    <col min="2921" max="3145" width="11.54296875" style="37"/>
    <col min="3146" max="3146" width="11.81640625" style="37" customWidth="1"/>
    <col min="3147" max="3147" width="17" style="37" customWidth="1"/>
    <col min="3148" max="3148" width="11.54296875" style="37"/>
    <col min="3149" max="3149" width="14.26953125" style="37" bestFit="1" customWidth="1"/>
    <col min="3150" max="3150" width="19.1796875" style="37" customWidth="1"/>
    <col min="3151" max="3151" width="22.1796875" style="37" customWidth="1"/>
    <col min="3152" max="3152" width="19.81640625" style="37" customWidth="1"/>
    <col min="3153" max="3156" width="19" style="37" customWidth="1"/>
    <col min="3157" max="3157" width="23.7265625" style="37" bestFit="1" customWidth="1"/>
    <col min="3158" max="3158" width="23.7265625" style="37" customWidth="1"/>
    <col min="3159" max="3165" width="11.54296875" style="37"/>
    <col min="3166" max="3166" width="12.7265625" style="37" customWidth="1"/>
    <col min="3167" max="3167" width="13.26953125" style="37" customWidth="1"/>
    <col min="3168" max="3175" width="11.54296875" style="37"/>
    <col min="3176" max="3176" width="18" style="37" customWidth="1"/>
    <col min="3177" max="3401" width="11.54296875" style="37"/>
    <col min="3402" max="3402" width="11.81640625" style="37" customWidth="1"/>
    <col min="3403" max="3403" width="17" style="37" customWidth="1"/>
    <col min="3404" max="3404" width="11.54296875" style="37"/>
    <col min="3405" max="3405" width="14.26953125" style="37" bestFit="1" customWidth="1"/>
    <col min="3406" max="3406" width="19.1796875" style="37" customWidth="1"/>
    <col min="3407" max="3407" width="22.1796875" style="37" customWidth="1"/>
    <col min="3408" max="3408" width="19.81640625" style="37" customWidth="1"/>
    <col min="3409" max="3412" width="19" style="37" customWidth="1"/>
    <col min="3413" max="3413" width="23.7265625" style="37" bestFit="1" customWidth="1"/>
    <col min="3414" max="3414" width="23.7265625" style="37" customWidth="1"/>
    <col min="3415" max="3421" width="11.54296875" style="37"/>
    <col min="3422" max="3422" width="12.7265625" style="37" customWidth="1"/>
    <col min="3423" max="3423" width="13.26953125" style="37" customWidth="1"/>
    <col min="3424" max="3431" width="11.54296875" style="37"/>
    <col min="3432" max="3432" width="18" style="37" customWidth="1"/>
    <col min="3433" max="3657" width="11.54296875" style="37"/>
    <col min="3658" max="3658" width="11.81640625" style="37" customWidth="1"/>
    <col min="3659" max="3659" width="17" style="37" customWidth="1"/>
    <col min="3660" max="3660" width="11.54296875" style="37"/>
    <col min="3661" max="3661" width="14.26953125" style="37" bestFit="1" customWidth="1"/>
    <col min="3662" max="3662" width="19.1796875" style="37" customWidth="1"/>
    <col min="3663" max="3663" width="22.1796875" style="37" customWidth="1"/>
    <col min="3664" max="3664" width="19.81640625" style="37" customWidth="1"/>
    <col min="3665" max="3668" width="19" style="37" customWidth="1"/>
    <col min="3669" max="3669" width="23.7265625" style="37" bestFit="1" customWidth="1"/>
    <col min="3670" max="3670" width="23.7265625" style="37" customWidth="1"/>
    <col min="3671" max="3677" width="11.54296875" style="37"/>
    <col min="3678" max="3678" width="12.7265625" style="37" customWidth="1"/>
    <col min="3679" max="3679" width="13.26953125" style="37" customWidth="1"/>
    <col min="3680" max="3687" width="11.54296875" style="37"/>
    <col min="3688" max="3688" width="18" style="37" customWidth="1"/>
    <col min="3689" max="3913" width="11.54296875" style="37"/>
    <col min="3914" max="3914" width="11.81640625" style="37" customWidth="1"/>
    <col min="3915" max="3915" width="17" style="37" customWidth="1"/>
    <col min="3916" max="3916" width="11.54296875" style="37"/>
    <col min="3917" max="3917" width="14.26953125" style="37" bestFit="1" customWidth="1"/>
    <col min="3918" max="3918" width="19.1796875" style="37" customWidth="1"/>
    <col min="3919" max="3919" width="22.1796875" style="37" customWidth="1"/>
    <col min="3920" max="3920" width="19.81640625" style="37" customWidth="1"/>
    <col min="3921" max="3924" width="19" style="37" customWidth="1"/>
    <col min="3925" max="3925" width="23.7265625" style="37" bestFit="1" customWidth="1"/>
    <col min="3926" max="3926" width="23.7265625" style="37" customWidth="1"/>
    <col min="3927" max="3933" width="11.54296875" style="37"/>
    <col min="3934" max="3934" width="12.7265625" style="37" customWidth="1"/>
    <col min="3935" max="3935" width="13.26953125" style="37" customWidth="1"/>
    <col min="3936" max="3943" width="11.54296875" style="37"/>
    <col min="3944" max="3944" width="18" style="37" customWidth="1"/>
    <col min="3945" max="4169" width="11.54296875" style="37"/>
    <col min="4170" max="4170" width="11.81640625" style="37" customWidth="1"/>
    <col min="4171" max="4171" width="17" style="37" customWidth="1"/>
    <col min="4172" max="4172" width="11.54296875" style="37"/>
    <col min="4173" max="4173" width="14.26953125" style="37" bestFit="1" customWidth="1"/>
    <col min="4174" max="4174" width="19.1796875" style="37" customWidth="1"/>
    <col min="4175" max="4175" width="22.1796875" style="37" customWidth="1"/>
    <col min="4176" max="4176" width="19.81640625" style="37" customWidth="1"/>
    <col min="4177" max="4180" width="19" style="37" customWidth="1"/>
    <col min="4181" max="4181" width="23.7265625" style="37" bestFit="1" customWidth="1"/>
    <col min="4182" max="4182" width="23.7265625" style="37" customWidth="1"/>
    <col min="4183" max="4189" width="11.54296875" style="37"/>
    <col min="4190" max="4190" width="12.7265625" style="37" customWidth="1"/>
    <col min="4191" max="4191" width="13.26953125" style="37" customWidth="1"/>
    <col min="4192" max="4199" width="11.54296875" style="37"/>
    <col min="4200" max="4200" width="18" style="37" customWidth="1"/>
    <col min="4201" max="4425" width="11.54296875" style="37"/>
    <col min="4426" max="4426" width="11.81640625" style="37" customWidth="1"/>
    <col min="4427" max="4427" width="17" style="37" customWidth="1"/>
    <col min="4428" max="4428" width="11.54296875" style="37"/>
    <col min="4429" max="4429" width="14.26953125" style="37" bestFit="1" customWidth="1"/>
    <col min="4430" max="4430" width="19.1796875" style="37" customWidth="1"/>
    <col min="4431" max="4431" width="22.1796875" style="37" customWidth="1"/>
    <col min="4432" max="4432" width="19.81640625" style="37" customWidth="1"/>
    <col min="4433" max="4436" width="19" style="37" customWidth="1"/>
    <col min="4437" max="4437" width="23.7265625" style="37" bestFit="1" customWidth="1"/>
    <col min="4438" max="4438" width="23.7265625" style="37" customWidth="1"/>
    <col min="4439" max="4445" width="11.54296875" style="37"/>
    <col min="4446" max="4446" width="12.7265625" style="37" customWidth="1"/>
    <col min="4447" max="4447" width="13.26953125" style="37" customWidth="1"/>
    <col min="4448" max="4455" width="11.54296875" style="37"/>
    <col min="4456" max="4456" width="18" style="37" customWidth="1"/>
    <col min="4457" max="4681" width="11.54296875" style="37"/>
    <col min="4682" max="4682" width="11.81640625" style="37" customWidth="1"/>
    <col min="4683" max="4683" width="17" style="37" customWidth="1"/>
    <col min="4684" max="4684" width="11.54296875" style="37"/>
    <col min="4685" max="4685" width="14.26953125" style="37" bestFit="1" customWidth="1"/>
    <col min="4686" max="4686" width="19.1796875" style="37" customWidth="1"/>
    <col min="4687" max="4687" width="22.1796875" style="37" customWidth="1"/>
    <col min="4688" max="4688" width="19.81640625" style="37" customWidth="1"/>
    <col min="4689" max="4692" width="19" style="37" customWidth="1"/>
    <col min="4693" max="4693" width="23.7265625" style="37" bestFit="1" customWidth="1"/>
    <col min="4694" max="4694" width="23.7265625" style="37" customWidth="1"/>
    <col min="4695" max="4701" width="11.54296875" style="37"/>
    <col min="4702" max="4702" width="12.7265625" style="37" customWidth="1"/>
    <col min="4703" max="4703" width="13.26953125" style="37" customWidth="1"/>
    <col min="4704" max="4711" width="11.54296875" style="37"/>
    <col min="4712" max="4712" width="18" style="37" customWidth="1"/>
    <col min="4713" max="4937" width="11.54296875" style="37"/>
    <col min="4938" max="4938" width="11.81640625" style="37" customWidth="1"/>
    <col min="4939" max="4939" width="17" style="37" customWidth="1"/>
    <col min="4940" max="4940" width="11.54296875" style="37"/>
    <col min="4941" max="4941" width="14.26953125" style="37" bestFit="1" customWidth="1"/>
    <col min="4942" max="4942" width="19.1796875" style="37" customWidth="1"/>
    <col min="4943" max="4943" width="22.1796875" style="37" customWidth="1"/>
    <col min="4944" max="4944" width="19.81640625" style="37" customWidth="1"/>
    <col min="4945" max="4948" width="19" style="37" customWidth="1"/>
    <col min="4949" max="4949" width="23.7265625" style="37" bestFit="1" customWidth="1"/>
    <col min="4950" max="4950" width="23.7265625" style="37" customWidth="1"/>
    <col min="4951" max="4957" width="11.54296875" style="37"/>
    <col min="4958" max="4958" width="12.7265625" style="37" customWidth="1"/>
    <col min="4959" max="4959" width="13.26953125" style="37" customWidth="1"/>
    <col min="4960" max="4967" width="11.54296875" style="37"/>
    <col min="4968" max="4968" width="18" style="37" customWidth="1"/>
    <col min="4969" max="5193" width="11.54296875" style="37"/>
    <col min="5194" max="5194" width="11.81640625" style="37" customWidth="1"/>
    <col min="5195" max="5195" width="17" style="37" customWidth="1"/>
    <col min="5196" max="5196" width="11.54296875" style="37"/>
    <col min="5197" max="5197" width="14.26953125" style="37" bestFit="1" customWidth="1"/>
    <col min="5198" max="5198" width="19.1796875" style="37" customWidth="1"/>
    <col min="5199" max="5199" width="22.1796875" style="37" customWidth="1"/>
    <col min="5200" max="5200" width="19.81640625" style="37" customWidth="1"/>
    <col min="5201" max="5204" width="19" style="37" customWidth="1"/>
    <col min="5205" max="5205" width="23.7265625" style="37" bestFit="1" customWidth="1"/>
    <col min="5206" max="5206" width="23.7265625" style="37" customWidth="1"/>
    <col min="5207" max="5213" width="11.54296875" style="37"/>
    <col min="5214" max="5214" width="12.7265625" style="37" customWidth="1"/>
    <col min="5215" max="5215" width="13.26953125" style="37" customWidth="1"/>
    <col min="5216" max="5223" width="11.54296875" style="37"/>
    <col min="5224" max="5224" width="18" style="37" customWidth="1"/>
    <col min="5225" max="5449" width="11.54296875" style="37"/>
    <col min="5450" max="5450" width="11.81640625" style="37" customWidth="1"/>
    <col min="5451" max="5451" width="17" style="37" customWidth="1"/>
    <col min="5452" max="5452" width="11.54296875" style="37"/>
    <col min="5453" max="5453" width="14.26953125" style="37" bestFit="1" customWidth="1"/>
    <col min="5454" max="5454" width="19.1796875" style="37" customWidth="1"/>
    <col min="5455" max="5455" width="22.1796875" style="37" customWidth="1"/>
    <col min="5456" max="5456" width="19.81640625" style="37" customWidth="1"/>
    <col min="5457" max="5460" width="19" style="37" customWidth="1"/>
    <col min="5461" max="5461" width="23.7265625" style="37" bestFit="1" customWidth="1"/>
    <col min="5462" max="5462" width="23.7265625" style="37" customWidth="1"/>
    <col min="5463" max="5469" width="11.54296875" style="37"/>
    <col min="5470" max="5470" width="12.7265625" style="37" customWidth="1"/>
    <col min="5471" max="5471" width="13.26953125" style="37" customWidth="1"/>
    <col min="5472" max="5479" width="11.54296875" style="37"/>
    <col min="5480" max="5480" width="18" style="37" customWidth="1"/>
    <col min="5481" max="5705" width="11.54296875" style="37"/>
    <col min="5706" max="5706" width="11.81640625" style="37" customWidth="1"/>
    <col min="5707" max="5707" width="17" style="37" customWidth="1"/>
    <col min="5708" max="5708" width="11.54296875" style="37"/>
    <col min="5709" max="5709" width="14.26953125" style="37" bestFit="1" customWidth="1"/>
    <col min="5710" max="5710" width="19.1796875" style="37" customWidth="1"/>
    <col min="5711" max="5711" width="22.1796875" style="37" customWidth="1"/>
    <col min="5712" max="5712" width="19.81640625" style="37" customWidth="1"/>
    <col min="5713" max="5716" width="19" style="37" customWidth="1"/>
    <col min="5717" max="5717" width="23.7265625" style="37" bestFit="1" customWidth="1"/>
    <col min="5718" max="5718" width="23.7265625" style="37" customWidth="1"/>
    <col min="5719" max="5725" width="11.54296875" style="37"/>
    <col min="5726" max="5726" width="12.7265625" style="37" customWidth="1"/>
    <col min="5727" max="5727" width="13.26953125" style="37" customWidth="1"/>
    <col min="5728" max="5735" width="11.54296875" style="37"/>
    <col min="5736" max="5736" width="18" style="37" customWidth="1"/>
    <col min="5737" max="5961" width="11.54296875" style="37"/>
    <col min="5962" max="5962" width="11.81640625" style="37" customWidth="1"/>
    <col min="5963" max="5963" width="17" style="37" customWidth="1"/>
    <col min="5964" max="5964" width="11.54296875" style="37"/>
    <col min="5965" max="5965" width="14.26953125" style="37" bestFit="1" customWidth="1"/>
    <col min="5966" max="5966" width="19.1796875" style="37" customWidth="1"/>
    <col min="5967" max="5967" width="22.1796875" style="37" customWidth="1"/>
    <col min="5968" max="5968" width="19.81640625" style="37" customWidth="1"/>
    <col min="5969" max="5972" width="19" style="37" customWidth="1"/>
    <col min="5973" max="5973" width="23.7265625" style="37" bestFit="1" customWidth="1"/>
    <col min="5974" max="5974" width="23.7265625" style="37" customWidth="1"/>
    <col min="5975" max="5981" width="11.54296875" style="37"/>
    <col min="5982" max="5982" width="12.7265625" style="37" customWidth="1"/>
    <col min="5983" max="5983" width="13.26953125" style="37" customWidth="1"/>
    <col min="5984" max="5991" width="11.54296875" style="37"/>
    <col min="5992" max="5992" width="18" style="37" customWidth="1"/>
    <col min="5993" max="6217" width="11.54296875" style="37"/>
    <col min="6218" max="6218" width="11.81640625" style="37" customWidth="1"/>
    <col min="6219" max="6219" width="17" style="37" customWidth="1"/>
    <col min="6220" max="6220" width="11.54296875" style="37"/>
    <col min="6221" max="6221" width="14.26953125" style="37" bestFit="1" customWidth="1"/>
    <col min="6222" max="6222" width="19.1796875" style="37" customWidth="1"/>
    <col min="6223" max="6223" width="22.1796875" style="37" customWidth="1"/>
    <col min="6224" max="6224" width="19.81640625" style="37" customWidth="1"/>
    <col min="6225" max="6228" width="19" style="37" customWidth="1"/>
    <col min="6229" max="6229" width="23.7265625" style="37" bestFit="1" customWidth="1"/>
    <col min="6230" max="6230" width="23.7265625" style="37" customWidth="1"/>
    <col min="6231" max="6237" width="11.54296875" style="37"/>
    <col min="6238" max="6238" width="12.7265625" style="37" customWidth="1"/>
    <col min="6239" max="6239" width="13.26953125" style="37" customWidth="1"/>
    <col min="6240" max="6247" width="11.54296875" style="37"/>
    <col min="6248" max="6248" width="18" style="37" customWidth="1"/>
    <col min="6249" max="6473" width="11.54296875" style="37"/>
    <col min="6474" max="6474" width="11.81640625" style="37" customWidth="1"/>
    <col min="6475" max="6475" width="17" style="37" customWidth="1"/>
    <col min="6476" max="6476" width="11.54296875" style="37"/>
    <col min="6477" max="6477" width="14.26953125" style="37" bestFit="1" customWidth="1"/>
    <col min="6478" max="6478" width="19.1796875" style="37" customWidth="1"/>
    <col min="6479" max="6479" width="22.1796875" style="37" customWidth="1"/>
    <col min="6480" max="6480" width="19.81640625" style="37" customWidth="1"/>
    <col min="6481" max="6484" width="19" style="37" customWidth="1"/>
    <col min="6485" max="6485" width="23.7265625" style="37" bestFit="1" customWidth="1"/>
    <col min="6486" max="6486" width="23.7265625" style="37" customWidth="1"/>
    <col min="6487" max="6493" width="11.54296875" style="37"/>
    <col min="6494" max="6494" width="12.7265625" style="37" customWidth="1"/>
    <col min="6495" max="6495" width="13.26953125" style="37" customWidth="1"/>
    <col min="6496" max="6503" width="11.54296875" style="37"/>
    <col min="6504" max="6504" width="18" style="37" customWidth="1"/>
    <col min="6505" max="6729" width="11.54296875" style="37"/>
    <col min="6730" max="6730" width="11.81640625" style="37" customWidth="1"/>
    <col min="6731" max="6731" width="17" style="37" customWidth="1"/>
    <col min="6732" max="6732" width="11.54296875" style="37"/>
    <col min="6733" max="6733" width="14.26953125" style="37" bestFit="1" customWidth="1"/>
    <col min="6734" max="6734" width="19.1796875" style="37" customWidth="1"/>
    <col min="6735" max="6735" width="22.1796875" style="37" customWidth="1"/>
    <col min="6736" max="6736" width="19.81640625" style="37" customWidth="1"/>
    <col min="6737" max="6740" width="19" style="37" customWidth="1"/>
    <col min="6741" max="6741" width="23.7265625" style="37" bestFit="1" customWidth="1"/>
    <col min="6742" max="6742" width="23.7265625" style="37" customWidth="1"/>
    <col min="6743" max="6749" width="11.54296875" style="37"/>
    <col min="6750" max="6750" width="12.7265625" style="37" customWidth="1"/>
    <col min="6751" max="6751" width="13.26953125" style="37" customWidth="1"/>
    <col min="6752" max="6759" width="11.54296875" style="37"/>
    <col min="6760" max="6760" width="18" style="37" customWidth="1"/>
    <col min="6761" max="6985" width="11.54296875" style="37"/>
    <col min="6986" max="6986" width="11.81640625" style="37" customWidth="1"/>
    <col min="6987" max="6987" width="17" style="37" customWidth="1"/>
    <col min="6988" max="6988" width="11.54296875" style="37"/>
    <col min="6989" max="6989" width="14.26953125" style="37" bestFit="1" customWidth="1"/>
    <col min="6990" max="6990" width="19.1796875" style="37" customWidth="1"/>
    <col min="6991" max="6991" width="22.1796875" style="37" customWidth="1"/>
    <col min="6992" max="6992" width="19.81640625" style="37" customWidth="1"/>
    <col min="6993" max="6996" width="19" style="37" customWidth="1"/>
    <col min="6997" max="6997" width="23.7265625" style="37" bestFit="1" customWidth="1"/>
    <col min="6998" max="6998" width="23.7265625" style="37" customWidth="1"/>
    <col min="6999" max="7005" width="11.54296875" style="37"/>
    <col min="7006" max="7006" width="12.7265625" style="37" customWidth="1"/>
    <col min="7007" max="7007" width="13.26953125" style="37" customWidth="1"/>
    <col min="7008" max="7015" width="11.54296875" style="37"/>
    <col min="7016" max="7016" width="18" style="37" customWidth="1"/>
    <col min="7017" max="7241" width="11.54296875" style="37"/>
    <col min="7242" max="7242" width="11.81640625" style="37" customWidth="1"/>
    <col min="7243" max="7243" width="17" style="37" customWidth="1"/>
    <col min="7244" max="7244" width="11.54296875" style="37"/>
    <col min="7245" max="7245" width="14.26953125" style="37" bestFit="1" customWidth="1"/>
    <col min="7246" max="7246" width="19.1796875" style="37" customWidth="1"/>
    <col min="7247" max="7247" width="22.1796875" style="37" customWidth="1"/>
    <col min="7248" max="7248" width="19.81640625" style="37" customWidth="1"/>
    <col min="7249" max="7252" width="19" style="37" customWidth="1"/>
    <col min="7253" max="7253" width="23.7265625" style="37" bestFit="1" customWidth="1"/>
    <col min="7254" max="7254" width="23.7265625" style="37" customWidth="1"/>
    <col min="7255" max="7261" width="11.54296875" style="37"/>
    <col min="7262" max="7262" width="12.7265625" style="37" customWidth="1"/>
    <col min="7263" max="7263" width="13.26953125" style="37" customWidth="1"/>
    <col min="7264" max="7271" width="11.54296875" style="37"/>
    <col min="7272" max="7272" width="18" style="37" customWidth="1"/>
    <col min="7273" max="7497" width="11.54296875" style="37"/>
    <col min="7498" max="7498" width="11.81640625" style="37" customWidth="1"/>
    <col min="7499" max="7499" width="17" style="37" customWidth="1"/>
    <col min="7500" max="7500" width="11.54296875" style="37"/>
    <col min="7501" max="7501" width="14.26953125" style="37" bestFit="1" customWidth="1"/>
    <col min="7502" max="7502" width="19.1796875" style="37" customWidth="1"/>
    <col min="7503" max="7503" width="22.1796875" style="37" customWidth="1"/>
    <col min="7504" max="7504" width="19.81640625" style="37" customWidth="1"/>
    <col min="7505" max="7508" width="19" style="37" customWidth="1"/>
    <col min="7509" max="7509" width="23.7265625" style="37" bestFit="1" customWidth="1"/>
    <col min="7510" max="7510" width="23.7265625" style="37" customWidth="1"/>
    <col min="7511" max="7517" width="11.54296875" style="37"/>
    <col min="7518" max="7518" width="12.7265625" style="37" customWidth="1"/>
    <col min="7519" max="7519" width="13.26953125" style="37" customWidth="1"/>
    <col min="7520" max="7527" width="11.54296875" style="37"/>
    <col min="7528" max="7528" width="18" style="37" customWidth="1"/>
    <col min="7529" max="7753" width="11.54296875" style="37"/>
    <col min="7754" max="7754" width="11.81640625" style="37" customWidth="1"/>
    <col min="7755" max="7755" width="17" style="37" customWidth="1"/>
    <col min="7756" max="7756" width="11.54296875" style="37"/>
    <col min="7757" max="7757" width="14.26953125" style="37" bestFit="1" customWidth="1"/>
    <col min="7758" max="7758" width="19.1796875" style="37" customWidth="1"/>
    <col min="7759" max="7759" width="22.1796875" style="37" customWidth="1"/>
    <col min="7760" max="7760" width="19.81640625" style="37" customWidth="1"/>
    <col min="7761" max="7764" width="19" style="37" customWidth="1"/>
    <col min="7765" max="7765" width="23.7265625" style="37" bestFit="1" customWidth="1"/>
    <col min="7766" max="7766" width="23.7265625" style="37" customWidth="1"/>
    <col min="7767" max="7773" width="11.54296875" style="37"/>
    <col min="7774" max="7774" width="12.7265625" style="37" customWidth="1"/>
    <col min="7775" max="7775" width="13.26953125" style="37" customWidth="1"/>
    <col min="7776" max="7783" width="11.54296875" style="37"/>
    <col min="7784" max="7784" width="18" style="37" customWidth="1"/>
    <col min="7785" max="8009" width="11.54296875" style="37"/>
    <col min="8010" max="8010" width="11.81640625" style="37" customWidth="1"/>
    <col min="8011" max="8011" width="17" style="37" customWidth="1"/>
    <col min="8012" max="8012" width="11.54296875" style="37"/>
    <col min="8013" max="8013" width="14.26953125" style="37" bestFit="1" customWidth="1"/>
    <col min="8014" max="8014" width="19.1796875" style="37" customWidth="1"/>
    <col min="8015" max="8015" width="22.1796875" style="37" customWidth="1"/>
    <col min="8016" max="8016" width="19.81640625" style="37" customWidth="1"/>
    <col min="8017" max="8020" width="19" style="37" customWidth="1"/>
    <col min="8021" max="8021" width="23.7265625" style="37" bestFit="1" customWidth="1"/>
    <col min="8022" max="8022" width="23.7265625" style="37" customWidth="1"/>
    <col min="8023" max="8029" width="11.54296875" style="37"/>
    <col min="8030" max="8030" width="12.7265625" style="37" customWidth="1"/>
    <col min="8031" max="8031" width="13.26953125" style="37" customWidth="1"/>
    <col min="8032" max="8039" width="11.54296875" style="37"/>
    <col min="8040" max="8040" width="18" style="37" customWidth="1"/>
    <col min="8041" max="8265" width="11.54296875" style="37"/>
    <col min="8266" max="8266" width="11.81640625" style="37" customWidth="1"/>
    <col min="8267" max="8267" width="17" style="37" customWidth="1"/>
    <col min="8268" max="8268" width="11.54296875" style="37"/>
    <col min="8269" max="8269" width="14.26953125" style="37" bestFit="1" customWidth="1"/>
    <col min="8270" max="8270" width="19.1796875" style="37" customWidth="1"/>
    <col min="8271" max="8271" width="22.1796875" style="37" customWidth="1"/>
    <col min="8272" max="8272" width="19.81640625" style="37" customWidth="1"/>
    <col min="8273" max="8276" width="19" style="37" customWidth="1"/>
    <col min="8277" max="8277" width="23.7265625" style="37" bestFit="1" customWidth="1"/>
    <col min="8278" max="8278" width="23.7265625" style="37" customWidth="1"/>
    <col min="8279" max="8285" width="11.54296875" style="37"/>
    <col min="8286" max="8286" width="12.7265625" style="37" customWidth="1"/>
    <col min="8287" max="8287" width="13.26953125" style="37" customWidth="1"/>
    <col min="8288" max="8295" width="11.54296875" style="37"/>
    <col min="8296" max="8296" width="18" style="37" customWidth="1"/>
    <col min="8297" max="8521" width="11.54296875" style="37"/>
    <col min="8522" max="8522" width="11.81640625" style="37" customWidth="1"/>
    <col min="8523" max="8523" width="17" style="37" customWidth="1"/>
    <col min="8524" max="8524" width="11.54296875" style="37"/>
    <col min="8525" max="8525" width="14.26953125" style="37" bestFit="1" customWidth="1"/>
    <col min="8526" max="8526" width="19.1796875" style="37" customWidth="1"/>
    <col min="8527" max="8527" width="22.1796875" style="37" customWidth="1"/>
    <col min="8528" max="8528" width="19.81640625" style="37" customWidth="1"/>
    <col min="8529" max="8532" width="19" style="37" customWidth="1"/>
    <col min="8533" max="8533" width="23.7265625" style="37" bestFit="1" customWidth="1"/>
    <col min="8534" max="8534" width="23.7265625" style="37" customWidth="1"/>
    <col min="8535" max="8541" width="11.54296875" style="37"/>
    <col min="8542" max="8542" width="12.7265625" style="37" customWidth="1"/>
    <col min="8543" max="8543" width="13.26953125" style="37" customWidth="1"/>
    <col min="8544" max="8551" width="11.54296875" style="37"/>
    <col min="8552" max="8552" width="18" style="37" customWidth="1"/>
    <col min="8553" max="8777" width="11.54296875" style="37"/>
    <col min="8778" max="8778" width="11.81640625" style="37" customWidth="1"/>
    <col min="8779" max="8779" width="17" style="37" customWidth="1"/>
    <col min="8780" max="8780" width="11.54296875" style="37"/>
    <col min="8781" max="8781" width="14.26953125" style="37" bestFit="1" customWidth="1"/>
    <col min="8782" max="8782" width="19.1796875" style="37" customWidth="1"/>
    <col min="8783" max="8783" width="22.1796875" style="37" customWidth="1"/>
    <col min="8784" max="8784" width="19.81640625" style="37" customWidth="1"/>
    <col min="8785" max="8788" width="19" style="37" customWidth="1"/>
    <col min="8789" max="8789" width="23.7265625" style="37" bestFit="1" customWidth="1"/>
    <col min="8790" max="8790" width="23.7265625" style="37" customWidth="1"/>
    <col min="8791" max="8797" width="11.54296875" style="37"/>
    <col min="8798" max="8798" width="12.7265625" style="37" customWidth="1"/>
    <col min="8799" max="8799" width="13.26953125" style="37" customWidth="1"/>
    <col min="8800" max="8807" width="11.54296875" style="37"/>
    <col min="8808" max="8808" width="18" style="37" customWidth="1"/>
    <col min="8809" max="9033" width="11.54296875" style="37"/>
    <col min="9034" max="9034" width="11.81640625" style="37" customWidth="1"/>
    <col min="9035" max="9035" width="17" style="37" customWidth="1"/>
    <col min="9036" max="9036" width="11.54296875" style="37"/>
    <col min="9037" max="9037" width="14.26953125" style="37" bestFit="1" customWidth="1"/>
    <col min="9038" max="9038" width="19.1796875" style="37" customWidth="1"/>
    <col min="9039" max="9039" width="22.1796875" style="37" customWidth="1"/>
    <col min="9040" max="9040" width="19.81640625" style="37" customWidth="1"/>
    <col min="9041" max="9044" width="19" style="37" customWidth="1"/>
    <col min="9045" max="9045" width="23.7265625" style="37" bestFit="1" customWidth="1"/>
    <col min="9046" max="9046" width="23.7265625" style="37" customWidth="1"/>
    <col min="9047" max="9053" width="11.54296875" style="37"/>
    <col min="9054" max="9054" width="12.7265625" style="37" customWidth="1"/>
    <col min="9055" max="9055" width="13.26953125" style="37" customWidth="1"/>
    <col min="9056" max="9063" width="11.54296875" style="37"/>
    <col min="9064" max="9064" width="18" style="37" customWidth="1"/>
    <col min="9065" max="9289" width="11.54296875" style="37"/>
    <col min="9290" max="9290" width="11.81640625" style="37" customWidth="1"/>
    <col min="9291" max="9291" width="17" style="37" customWidth="1"/>
    <col min="9292" max="9292" width="11.54296875" style="37"/>
    <col min="9293" max="9293" width="14.26953125" style="37" bestFit="1" customWidth="1"/>
    <col min="9294" max="9294" width="19.1796875" style="37" customWidth="1"/>
    <col min="9295" max="9295" width="22.1796875" style="37" customWidth="1"/>
    <col min="9296" max="9296" width="19.81640625" style="37" customWidth="1"/>
    <col min="9297" max="9300" width="19" style="37" customWidth="1"/>
    <col min="9301" max="9301" width="23.7265625" style="37" bestFit="1" customWidth="1"/>
    <col min="9302" max="9302" width="23.7265625" style="37" customWidth="1"/>
    <col min="9303" max="9309" width="11.54296875" style="37"/>
    <col min="9310" max="9310" width="12.7265625" style="37" customWidth="1"/>
    <col min="9311" max="9311" width="13.26953125" style="37" customWidth="1"/>
    <col min="9312" max="9319" width="11.54296875" style="37"/>
    <col min="9320" max="9320" width="18" style="37" customWidth="1"/>
    <col min="9321" max="9545" width="11.54296875" style="37"/>
    <col min="9546" max="9546" width="11.81640625" style="37" customWidth="1"/>
    <col min="9547" max="9547" width="17" style="37" customWidth="1"/>
    <col min="9548" max="9548" width="11.54296875" style="37"/>
    <col min="9549" max="9549" width="14.26953125" style="37" bestFit="1" customWidth="1"/>
    <col min="9550" max="9550" width="19.1796875" style="37" customWidth="1"/>
    <col min="9551" max="9551" width="22.1796875" style="37" customWidth="1"/>
    <col min="9552" max="9552" width="19.81640625" style="37" customWidth="1"/>
    <col min="9553" max="9556" width="19" style="37" customWidth="1"/>
    <col min="9557" max="9557" width="23.7265625" style="37" bestFit="1" customWidth="1"/>
    <col min="9558" max="9558" width="23.7265625" style="37" customWidth="1"/>
    <col min="9559" max="9565" width="11.54296875" style="37"/>
    <col min="9566" max="9566" width="12.7265625" style="37" customWidth="1"/>
    <col min="9567" max="9567" width="13.26953125" style="37" customWidth="1"/>
    <col min="9568" max="9575" width="11.54296875" style="37"/>
    <col min="9576" max="9576" width="18" style="37" customWidth="1"/>
    <col min="9577" max="9801" width="11.54296875" style="37"/>
    <col min="9802" max="9802" width="11.81640625" style="37" customWidth="1"/>
    <col min="9803" max="9803" width="17" style="37" customWidth="1"/>
    <col min="9804" max="9804" width="11.54296875" style="37"/>
    <col min="9805" max="9805" width="14.26953125" style="37" bestFit="1" customWidth="1"/>
    <col min="9806" max="9806" width="19.1796875" style="37" customWidth="1"/>
    <col min="9807" max="9807" width="22.1796875" style="37" customWidth="1"/>
    <col min="9808" max="9808" width="19.81640625" style="37" customWidth="1"/>
    <col min="9809" max="9812" width="19" style="37" customWidth="1"/>
    <col min="9813" max="9813" width="23.7265625" style="37" bestFit="1" customWidth="1"/>
    <col min="9814" max="9814" width="23.7265625" style="37" customWidth="1"/>
    <col min="9815" max="9821" width="11.54296875" style="37"/>
    <col min="9822" max="9822" width="12.7265625" style="37" customWidth="1"/>
    <col min="9823" max="9823" width="13.26953125" style="37" customWidth="1"/>
    <col min="9824" max="9831" width="11.54296875" style="37"/>
    <col min="9832" max="9832" width="18" style="37" customWidth="1"/>
    <col min="9833" max="10057" width="11.54296875" style="37"/>
    <col min="10058" max="10058" width="11.81640625" style="37" customWidth="1"/>
    <col min="10059" max="10059" width="17" style="37" customWidth="1"/>
    <col min="10060" max="10060" width="11.54296875" style="37"/>
    <col min="10061" max="10061" width="14.26953125" style="37" bestFit="1" customWidth="1"/>
    <col min="10062" max="10062" width="19.1796875" style="37" customWidth="1"/>
    <col min="10063" max="10063" width="22.1796875" style="37" customWidth="1"/>
    <col min="10064" max="10064" width="19.81640625" style="37" customWidth="1"/>
    <col min="10065" max="10068" width="19" style="37" customWidth="1"/>
    <col min="10069" max="10069" width="23.7265625" style="37" bestFit="1" customWidth="1"/>
    <col min="10070" max="10070" width="23.7265625" style="37" customWidth="1"/>
    <col min="10071" max="10077" width="11.54296875" style="37"/>
    <col min="10078" max="10078" width="12.7265625" style="37" customWidth="1"/>
    <col min="10079" max="10079" width="13.26953125" style="37" customWidth="1"/>
    <col min="10080" max="10087" width="11.54296875" style="37"/>
    <col min="10088" max="10088" width="18" style="37" customWidth="1"/>
    <col min="10089" max="10313" width="11.54296875" style="37"/>
    <col min="10314" max="10314" width="11.81640625" style="37" customWidth="1"/>
    <col min="10315" max="10315" width="17" style="37" customWidth="1"/>
    <col min="10316" max="10316" width="11.54296875" style="37"/>
    <col min="10317" max="10317" width="14.26953125" style="37" bestFit="1" customWidth="1"/>
    <col min="10318" max="10318" width="19.1796875" style="37" customWidth="1"/>
    <col min="10319" max="10319" width="22.1796875" style="37" customWidth="1"/>
    <col min="10320" max="10320" width="19.81640625" style="37" customWidth="1"/>
    <col min="10321" max="10324" width="19" style="37" customWidth="1"/>
    <col min="10325" max="10325" width="23.7265625" style="37" bestFit="1" customWidth="1"/>
    <col min="10326" max="10326" width="23.7265625" style="37" customWidth="1"/>
    <col min="10327" max="10333" width="11.54296875" style="37"/>
    <col min="10334" max="10334" width="12.7265625" style="37" customWidth="1"/>
    <col min="10335" max="10335" width="13.26953125" style="37" customWidth="1"/>
    <col min="10336" max="10343" width="11.54296875" style="37"/>
    <col min="10344" max="10344" width="18" style="37" customWidth="1"/>
    <col min="10345" max="10569" width="11.54296875" style="37"/>
    <col min="10570" max="10570" width="11.81640625" style="37" customWidth="1"/>
    <col min="10571" max="10571" width="17" style="37" customWidth="1"/>
    <col min="10572" max="10572" width="11.54296875" style="37"/>
    <col min="10573" max="10573" width="14.26953125" style="37" bestFit="1" customWidth="1"/>
    <col min="10574" max="10574" width="19.1796875" style="37" customWidth="1"/>
    <col min="10575" max="10575" width="22.1796875" style="37" customWidth="1"/>
    <col min="10576" max="10576" width="19.81640625" style="37" customWidth="1"/>
    <col min="10577" max="10580" width="19" style="37" customWidth="1"/>
    <col min="10581" max="10581" width="23.7265625" style="37" bestFit="1" customWidth="1"/>
    <col min="10582" max="10582" width="23.7265625" style="37" customWidth="1"/>
    <col min="10583" max="10589" width="11.54296875" style="37"/>
    <col min="10590" max="10590" width="12.7265625" style="37" customWidth="1"/>
    <col min="10591" max="10591" width="13.26953125" style="37" customWidth="1"/>
    <col min="10592" max="10599" width="11.54296875" style="37"/>
    <col min="10600" max="10600" width="18" style="37" customWidth="1"/>
    <col min="10601" max="10825" width="11.54296875" style="37"/>
    <col min="10826" max="10826" width="11.81640625" style="37" customWidth="1"/>
    <col min="10827" max="10827" width="17" style="37" customWidth="1"/>
    <col min="10828" max="10828" width="11.54296875" style="37"/>
    <col min="10829" max="10829" width="14.26953125" style="37" bestFit="1" customWidth="1"/>
    <col min="10830" max="10830" width="19.1796875" style="37" customWidth="1"/>
    <col min="10831" max="10831" width="22.1796875" style="37" customWidth="1"/>
    <col min="10832" max="10832" width="19.81640625" style="37" customWidth="1"/>
    <col min="10833" max="10836" width="19" style="37" customWidth="1"/>
    <col min="10837" max="10837" width="23.7265625" style="37" bestFit="1" customWidth="1"/>
    <col min="10838" max="10838" width="23.7265625" style="37" customWidth="1"/>
    <col min="10839" max="10845" width="11.54296875" style="37"/>
    <col min="10846" max="10846" width="12.7265625" style="37" customWidth="1"/>
    <col min="10847" max="10847" width="13.26953125" style="37" customWidth="1"/>
    <col min="10848" max="10855" width="11.54296875" style="37"/>
    <col min="10856" max="10856" width="18" style="37" customWidth="1"/>
    <col min="10857" max="11081" width="11.54296875" style="37"/>
    <col min="11082" max="11082" width="11.81640625" style="37" customWidth="1"/>
    <col min="11083" max="11083" width="17" style="37" customWidth="1"/>
    <col min="11084" max="11084" width="11.54296875" style="37"/>
    <col min="11085" max="11085" width="14.26953125" style="37" bestFit="1" customWidth="1"/>
    <col min="11086" max="11086" width="19.1796875" style="37" customWidth="1"/>
    <col min="11087" max="11087" width="22.1796875" style="37" customWidth="1"/>
    <col min="11088" max="11088" width="19.81640625" style="37" customWidth="1"/>
    <col min="11089" max="11092" width="19" style="37" customWidth="1"/>
    <col min="11093" max="11093" width="23.7265625" style="37" bestFit="1" customWidth="1"/>
    <col min="11094" max="11094" width="23.7265625" style="37" customWidth="1"/>
    <col min="11095" max="11101" width="11.54296875" style="37"/>
    <col min="11102" max="11102" width="12.7265625" style="37" customWidth="1"/>
    <col min="11103" max="11103" width="13.26953125" style="37" customWidth="1"/>
    <col min="11104" max="11111" width="11.54296875" style="37"/>
    <col min="11112" max="11112" width="18" style="37" customWidth="1"/>
    <col min="11113" max="11337" width="11.54296875" style="37"/>
    <col min="11338" max="11338" width="11.81640625" style="37" customWidth="1"/>
    <col min="11339" max="11339" width="17" style="37" customWidth="1"/>
    <col min="11340" max="11340" width="11.54296875" style="37"/>
    <col min="11341" max="11341" width="14.26953125" style="37" bestFit="1" customWidth="1"/>
    <col min="11342" max="11342" width="19.1796875" style="37" customWidth="1"/>
    <col min="11343" max="11343" width="22.1796875" style="37" customWidth="1"/>
    <col min="11344" max="11344" width="19.81640625" style="37" customWidth="1"/>
    <col min="11345" max="11348" width="19" style="37" customWidth="1"/>
    <col min="11349" max="11349" width="23.7265625" style="37" bestFit="1" customWidth="1"/>
    <col min="11350" max="11350" width="23.7265625" style="37" customWidth="1"/>
    <col min="11351" max="11357" width="11.54296875" style="37"/>
    <col min="11358" max="11358" width="12.7265625" style="37" customWidth="1"/>
    <col min="11359" max="11359" width="13.26953125" style="37" customWidth="1"/>
    <col min="11360" max="11367" width="11.54296875" style="37"/>
    <col min="11368" max="11368" width="18" style="37" customWidth="1"/>
    <col min="11369" max="11593" width="11.54296875" style="37"/>
    <col min="11594" max="11594" width="11.81640625" style="37" customWidth="1"/>
    <col min="11595" max="11595" width="17" style="37" customWidth="1"/>
    <col min="11596" max="11596" width="11.54296875" style="37"/>
    <col min="11597" max="11597" width="14.26953125" style="37" bestFit="1" customWidth="1"/>
    <col min="11598" max="11598" width="19.1796875" style="37" customWidth="1"/>
    <col min="11599" max="11599" width="22.1796875" style="37" customWidth="1"/>
    <col min="11600" max="11600" width="19.81640625" style="37" customWidth="1"/>
    <col min="11601" max="11604" width="19" style="37" customWidth="1"/>
    <col min="11605" max="11605" width="23.7265625" style="37" bestFit="1" customWidth="1"/>
    <col min="11606" max="11606" width="23.7265625" style="37" customWidth="1"/>
    <col min="11607" max="11613" width="11.54296875" style="37"/>
    <col min="11614" max="11614" width="12.7265625" style="37" customWidth="1"/>
    <col min="11615" max="11615" width="13.26953125" style="37" customWidth="1"/>
    <col min="11616" max="11623" width="11.54296875" style="37"/>
    <col min="11624" max="11624" width="18" style="37" customWidth="1"/>
    <col min="11625" max="11849" width="11.54296875" style="37"/>
    <col min="11850" max="11850" width="11.81640625" style="37" customWidth="1"/>
    <col min="11851" max="11851" width="17" style="37" customWidth="1"/>
    <col min="11852" max="11852" width="11.54296875" style="37"/>
    <col min="11853" max="11853" width="14.26953125" style="37" bestFit="1" customWidth="1"/>
    <col min="11854" max="11854" width="19.1796875" style="37" customWidth="1"/>
    <col min="11855" max="11855" width="22.1796875" style="37" customWidth="1"/>
    <col min="11856" max="11856" width="19.81640625" style="37" customWidth="1"/>
    <col min="11857" max="11860" width="19" style="37" customWidth="1"/>
    <col min="11861" max="11861" width="23.7265625" style="37" bestFit="1" customWidth="1"/>
    <col min="11862" max="11862" width="23.7265625" style="37" customWidth="1"/>
    <col min="11863" max="11869" width="11.54296875" style="37"/>
    <col min="11870" max="11870" width="12.7265625" style="37" customWidth="1"/>
    <col min="11871" max="11871" width="13.26953125" style="37" customWidth="1"/>
    <col min="11872" max="11879" width="11.54296875" style="37"/>
    <col min="11880" max="11880" width="18" style="37" customWidth="1"/>
    <col min="11881" max="12105" width="11.54296875" style="37"/>
    <col min="12106" max="12106" width="11.81640625" style="37" customWidth="1"/>
    <col min="12107" max="12107" width="17" style="37" customWidth="1"/>
    <col min="12108" max="12108" width="11.54296875" style="37"/>
    <col min="12109" max="12109" width="14.26953125" style="37" bestFit="1" customWidth="1"/>
    <col min="12110" max="12110" width="19.1796875" style="37" customWidth="1"/>
    <col min="12111" max="12111" width="22.1796875" style="37" customWidth="1"/>
    <col min="12112" max="12112" width="19.81640625" style="37" customWidth="1"/>
    <col min="12113" max="12116" width="19" style="37" customWidth="1"/>
    <col min="12117" max="12117" width="23.7265625" style="37" bestFit="1" customWidth="1"/>
    <col min="12118" max="12118" width="23.7265625" style="37" customWidth="1"/>
    <col min="12119" max="12125" width="11.54296875" style="37"/>
    <col min="12126" max="12126" width="12.7265625" style="37" customWidth="1"/>
    <col min="12127" max="12127" width="13.26953125" style="37" customWidth="1"/>
    <col min="12128" max="12135" width="11.54296875" style="37"/>
    <col min="12136" max="12136" width="18" style="37" customWidth="1"/>
    <col min="12137" max="12361" width="11.54296875" style="37"/>
    <col min="12362" max="12362" width="11.81640625" style="37" customWidth="1"/>
    <col min="12363" max="12363" width="17" style="37" customWidth="1"/>
    <col min="12364" max="12364" width="11.54296875" style="37"/>
    <col min="12365" max="12365" width="14.26953125" style="37" bestFit="1" customWidth="1"/>
    <col min="12366" max="12366" width="19.1796875" style="37" customWidth="1"/>
    <col min="12367" max="12367" width="22.1796875" style="37" customWidth="1"/>
    <col min="12368" max="12368" width="19.81640625" style="37" customWidth="1"/>
    <col min="12369" max="12372" width="19" style="37" customWidth="1"/>
    <col min="12373" max="12373" width="23.7265625" style="37" bestFit="1" customWidth="1"/>
    <col min="12374" max="12374" width="23.7265625" style="37" customWidth="1"/>
    <col min="12375" max="12381" width="11.54296875" style="37"/>
    <col min="12382" max="12382" width="12.7265625" style="37" customWidth="1"/>
    <col min="12383" max="12383" width="13.26953125" style="37" customWidth="1"/>
    <col min="12384" max="12391" width="11.54296875" style="37"/>
    <col min="12392" max="12392" width="18" style="37" customWidth="1"/>
    <col min="12393" max="12617" width="11.54296875" style="37"/>
    <col min="12618" max="12618" width="11.81640625" style="37" customWidth="1"/>
    <col min="12619" max="12619" width="17" style="37" customWidth="1"/>
    <col min="12620" max="12620" width="11.54296875" style="37"/>
    <col min="12621" max="12621" width="14.26953125" style="37" bestFit="1" customWidth="1"/>
    <col min="12622" max="12622" width="19.1796875" style="37" customWidth="1"/>
    <col min="12623" max="12623" width="22.1796875" style="37" customWidth="1"/>
    <col min="12624" max="12624" width="19.81640625" style="37" customWidth="1"/>
    <col min="12625" max="12628" width="19" style="37" customWidth="1"/>
    <col min="12629" max="12629" width="23.7265625" style="37" bestFit="1" customWidth="1"/>
    <col min="12630" max="12630" width="23.7265625" style="37" customWidth="1"/>
    <col min="12631" max="12637" width="11.54296875" style="37"/>
    <col min="12638" max="12638" width="12.7265625" style="37" customWidth="1"/>
    <col min="12639" max="12639" width="13.26953125" style="37" customWidth="1"/>
    <col min="12640" max="12647" width="11.54296875" style="37"/>
    <col min="12648" max="12648" width="18" style="37" customWidth="1"/>
    <col min="12649" max="12873" width="11.54296875" style="37"/>
    <col min="12874" max="12874" width="11.81640625" style="37" customWidth="1"/>
    <col min="12875" max="12875" width="17" style="37" customWidth="1"/>
    <col min="12876" max="12876" width="11.54296875" style="37"/>
    <col min="12877" max="12877" width="14.26953125" style="37" bestFit="1" customWidth="1"/>
    <col min="12878" max="12878" width="19.1796875" style="37" customWidth="1"/>
    <col min="12879" max="12879" width="22.1796875" style="37" customWidth="1"/>
    <col min="12880" max="12880" width="19.81640625" style="37" customWidth="1"/>
    <col min="12881" max="12884" width="19" style="37" customWidth="1"/>
    <col min="12885" max="12885" width="23.7265625" style="37" bestFit="1" customWidth="1"/>
    <col min="12886" max="12886" width="23.7265625" style="37" customWidth="1"/>
    <col min="12887" max="12893" width="11.54296875" style="37"/>
    <col min="12894" max="12894" width="12.7265625" style="37" customWidth="1"/>
    <col min="12895" max="12895" width="13.26953125" style="37" customWidth="1"/>
    <col min="12896" max="12903" width="11.54296875" style="37"/>
    <col min="12904" max="12904" width="18" style="37" customWidth="1"/>
    <col min="12905" max="13129" width="11.54296875" style="37"/>
    <col min="13130" max="13130" width="11.81640625" style="37" customWidth="1"/>
    <col min="13131" max="13131" width="17" style="37" customWidth="1"/>
    <col min="13132" max="13132" width="11.54296875" style="37"/>
    <col min="13133" max="13133" width="14.26953125" style="37" bestFit="1" customWidth="1"/>
    <col min="13134" max="13134" width="19.1796875" style="37" customWidth="1"/>
    <col min="13135" max="13135" width="22.1796875" style="37" customWidth="1"/>
    <col min="13136" max="13136" width="19.81640625" style="37" customWidth="1"/>
    <col min="13137" max="13140" width="19" style="37" customWidth="1"/>
    <col min="13141" max="13141" width="23.7265625" style="37" bestFit="1" customWidth="1"/>
    <col min="13142" max="13142" width="23.7265625" style="37" customWidth="1"/>
    <col min="13143" max="13149" width="11.54296875" style="37"/>
    <col min="13150" max="13150" width="12.7265625" style="37" customWidth="1"/>
    <col min="13151" max="13151" width="13.26953125" style="37" customWidth="1"/>
    <col min="13152" max="13159" width="11.54296875" style="37"/>
    <col min="13160" max="13160" width="18" style="37" customWidth="1"/>
    <col min="13161" max="13385" width="11.54296875" style="37"/>
    <col min="13386" max="13386" width="11.81640625" style="37" customWidth="1"/>
    <col min="13387" max="13387" width="17" style="37" customWidth="1"/>
    <col min="13388" max="13388" width="11.54296875" style="37"/>
    <col min="13389" max="13389" width="14.26953125" style="37" bestFit="1" customWidth="1"/>
    <col min="13390" max="13390" width="19.1796875" style="37" customWidth="1"/>
    <col min="13391" max="13391" width="22.1796875" style="37" customWidth="1"/>
    <col min="13392" max="13392" width="19.81640625" style="37" customWidth="1"/>
    <col min="13393" max="13396" width="19" style="37" customWidth="1"/>
    <col min="13397" max="13397" width="23.7265625" style="37" bestFit="1" customWidth="1"/>
    <col min="13398" max="13398" width="23.7265625" style="37" customWidth="1"/>
    <col min="13399" max="13405" width="11.54296875" style="37"/>
    <col min="13406" max="13406" width="12.7265625" style="37" customWidth="1"/>
    <col min="13407" max="13407" width="13.26953125" style="37" customWidth="1"/>
    <col min="13408" max="13415" width="11.54296875" style="37"/>
    <col min="13416" max="13416" width="18" style="37" customWidth="1"/>
    <col min="13417" max="13641" width="11.54296875" style="37"/>
    <col min="13642" max="13642" width="11.81640625" style="37" customWidth="1"/>
    <col min="13643" max="13643" width="17" style="37" customWidth="1"/>
    <col min="13644" max="13644" width="11.54296875" style="37"/>
    <col min="13645" max="13645" width="14.26953125" style="37" bestFit="1" customWidth="1"/>
    <col min="13646" max="13646" width="19.1796875" style="37" customWidth="1"/>
    <col min="13647" max="13647" width="22.1796875" style="37" customWidth="1"/>
    <col min="13648" max="13648" width="19.81640625" style="37" customWidth="1"/>
    <col min="13649" max="13652" width="19" style="37" customWidth="1"/>
    <col min="13653" max="13653" width="23.7265625" style="37" bestFit="1" customWidth="1"/>
    <col min="13654" max="13654" width="23.7265625" style="37" customWidth="1"/>
    <col min="13655" max="13661" width="11.54296875" style="37"/>
    <col min="13662" max="13662" width="12.7265625" style="37" customWidth="1"/>
    <col min="13663" max="13663" width="13.26953125" style="37" customWidth="1"/>
    <col min="13664" max="13671" width="11.54296875" style="37"/>
    <col min="13672" max="13672" width="18" style="37" customWidth="1"/>
    <col min="13673" max="13897" width="11.54296875" style="37"/>
    <col min="13898" max="13898" width="11.81640625" style="37" customWidth="1"/>
    <col min="13899" max="13899" width="17" style="37" customWidth="1"/>
    <col min="13900" max="13900" width="11.54296875" style="37"/>
    <col min="13901" max="13901" width="14.26953125" style="37" bestFit="1" customWidth="1"/>
    <col min="13902" max="13902" width="19.1796875" style="37" customWidth="1"/>
    <col min="13903" max="13903" width="22.1796875" style="37" customWidth="1"/>
    <col min="13904" max="13904" width="19.81640625" style="37" customWidth="1"/>
    <col min="13905" max="13908" width="19" style="37" customWidth="1"/>
    <col min="13909" max="13909" width="23.7265625" style="37" bestFit="1" customWidth="1"/>
    <col min="13910" max="13910" width="23.7265625" style="37" customWidth="1"/>
    <col min="13911" max="13917" width="11.54296875" style="37"/>
    <col min="13918" max="13918" width="12.7265625" style="37" customWidth="1"/>
    <col min="13919" max="13919" width="13.26953125" style="37" customWidth="1"/>
    <col min="13920" max="13927" width="11.54296875" style="37"/>
    <col min="13928" max="13928" width="18" style="37" customWidth="1"/>
    <col min="13929" max="14153" width="11.54296875" style="37"/>
    <col min="14154" max="14154" width="11.81640625" style="37" customWidth="1"/>
    <col min="14155" max="14155" width="17" style="37" customWidth="1"/>
    <col min="14156" max="14156" width="11.54296875" style="37"/>
    <col min="14157" max="14157" width="14.26953125" style="37" bestFit="1" customWidth="1"/>
    <col min="14158" max="14158" width="19.1796875" style="37" customWidth="1"/>
    <col min="14159" max="14159" width="22.1796875" style="37" customWidth="1"/>
    <col min="14160" max="14160" width="19.81640625" style="37" customWidth="1"/>
    <col min="14161" max="14164" width="19" style="37" customWidth="1"/>
    <col min="14165" max="14165" width="23.7265625" style="37" bestFit="1" customWidth="1"/>
    <col min="14166" max="14166" width="23.7265625" style="37" customWidth="1"/>
    <col min="14167" max="14173" width="11.54296875" style="37"/>
    <col min="14174" max="14174" width="12.7265625" style="37" customWidth="1"/>
    <col min="14175" max="14175" width="13.26953125" style="37" customWidth="1"/>
    <col min="14176" max="14183" width="11.54296875" style="37"/>
    <col min="14184" max="14184" width="18" style="37" customWidth="1"/>
    <col min="14185" max="14409" width="11.54296875" style="37"/>
    <col min="14410" max="14410" width="11.81640625" style="37" customWidth="1"/>
    <col min="14411" max="14411" width="17" style="37" customWidth="1"/>
    <col min="14412" max="14412" width="11.54296875" style="37"/>
    <col min="14413" max="14413" width="14.26953125" style="37" bestFit="1" customWidth="1"/>
    <col min="14414" max="14414" width="19.1796875" style="37" customWidth="1"/>
    <col min="14415" max="14415" width="22.1796875" style="37" customWidth="1"/>
    <col min="14416" max="14416" width="19.81640625" style="37" customWidth="1"/>
    <col min="14417" max="14420" width="19" style="37" customWidth="1"/>
    <col min="14421" max="14421" width="23.7265625" style="37" bestFit="1" customWidth="1"/>
    <col min="14422" max="14422" width="23.7265625" style="37" customWidth="1"/>
    <col min="14423" max="14429" width="11.54296875" style="37"/>
    <col min="14430" max="14430" width="12.7265625" style="37" customWidth="1"/>
    <col min="14431" max="14431" width="13.26953125" style="37" customWidth="1"/>
    <col min="14432" max="14439" width="11.54296875" style="37"/>
    <col min="14440" max="14440" width="18" style="37" customWidth="1"/>
    <col min="14441" max="14665" width="11.54296875" style="37"/>
    <col min="14666" max="14666" width="11.81640625" style="37" customWidth="1"/>
    <col min="14667" max="14667" width="17" style="37" customWidth="1"/>
    <col min="14668" max="14668" width="11.54296875" style="37"/>
    <col min="14669" max="14669" width="14.26953125" style="37" bestFit="1" customWidth="1"/>
    <col min="14670" max="14670" width="19.1796875" style="37" customWidth="1"/>
    <col min="14671" max="14671" width="22.1796875" style="37" customWidth="1"/>
    <col min="14672" max="14672" width="19.81640625" style="37" customWidth="1"/>
    <col min="14673" max="14676" width="19" style="37" customWidth="1"/>
    <col min="14677" max="14677" width="23.7265625" style="37" bestFit="1" customWidth="1"/>
    <col min="14678" max="14678" width="23.7265625" style="37" customWidth="1"/>
    <col min="14679" max="14685" width="11.54296875" style="37"/>
    <col min="14686" max="14686" width="12.7265625" style="37" customWidth="1"/>
    <col min="14687" max="14687" width="13.26953125" style="37" customWidth="1"/>
    <col min="14688" max="14695" width="11.54296875" style="37"/>
    <col min="14696" max="14696" width="18" style="37" customWidth="1"/>
    <col min="14697" max="14921" width="11.54296875" style="37"/>
    <col min="14922" max="14922" width="11.81640625" style="37" customWidth="1"/>
    <col min="14923" max="14923" width="17" style="37" customWidth="1"/>
    <col min="14924" max="14924" width="11.54296875" style="37"/>
    <col min="14925" max="14925" width="14.26953125" style="37" bestFit="1" customWidth="1"/>
    <col min="14926" max="14926" width="19.1796875" style="37" customWidth="1"/>
    <col min="14927" max="14927" width="22.1796875" style="37" customWidth="1"/>
    <col min="14928" max="14928" width="19.81640625" style="37" customWidth="1"/>
    <col min="14929" max="14932" width="19" style="37" customWidth="1"/>
    <col min="14933" max="14933" width="23.7265625" style="37" bestFit="1" customWidth="1"/>
    <col min="14934" max="14934" width="23.7265625" style="37" customWidth="1"/>
    <col min="14935" max="14941" width="11.54296875" style="37"/>
    <col min="14942" max="14942" width="12.7265625" style="37" customWidth="1"/>
    <col min="14943" max="14943" width="13.26953125" style="37" customWidth="1"/>
    <col min="14944" max="14951" width="11.54296875" style="37"/>
    <col min="14952" max="14952" width="18" style="37" customWidth="1"/>
    <col min="14953" max="15177" width="11.54296875" style="37"/>
    <col min="15178" max="15178" width="11.81640625" style="37" customWidth="1"/>
    <col min="15179" max="15179" width="17" style="37" customWidth="1"/>
    <col min="15180" max="15180" width="11.54296875" style="37"/>
    <col min="15181" max="15181" width="14.26953125" style="37" bestFit="1" customWidth="1"/>
    <col min="15182" max="15182" width="19.1796875" style="37" customWidth="1"/>
    <col min="15183" max="15183" width="22.1796875" style="37" customWidth="1"/>
    <col min="15184" max="15184" width="19.81640625" style="37" customWidth="1"/>
    <col min="15185" max="15188" width="19" style="37" customWidth="1"/>
    <col min="15189" max="15189" width="23.7265625" style="37" bestFit="1" customWidth="1"/>
    <col min="15190" max="15190" width="23.7265625" style="37" customWidth="1"/>
    <col min="15191" max="15197" width="11.54296875" style="37"/>
    <col min="15198" max="15198" width="12.7265625" style="37" customWidth="1"/>
    <col min="15199" max="15199" width="13.26953125" style="37" customWidth="1"/>
    <col min="15200" max="15207" width="11.54296875" style="37"/>
    <col min="15208" max="15208" width="18" style="37" customWidth="1"/>
    <col min="15209" max="15433" width="11.54296875" style="37"/>
    <col min="15434" max="15434" width="11.81640625" style="37" customWidth="1"/>
    <col min="15435" max="15435" width="17" style="37" customWidth="1"/>
    <col min="15436" max="15436" width="11.54296875" style="37"/>
    <col min="15437" max="15437" width="14.26953125" style="37" bestFit="1" customWidth="1"/>
    <col min="15438" max="15438" width="19.1796875" style="37" customWidth="1"/>
    <col min="15439" max="15439" width="22.1796875" style="37" customWidth="1"/>
    <col min="15440" max="15440" width="19.81640625" style="37" customWidth="1"/>
    <col min="15441" max="15444" width="19" style="37" customWidth="1"/>
    <col min="15445" max="15445" width="23.7265625" style="37" bestFit="1" customWidth="1"/>
    <col min="15446" max="15446" width="23.7265625" style="37" customWidth="1"/>
    <col min="15447" max="15453" width="11.54296875" style="37"/>
    <col min="15454" max="15454" width="12.7265625" style="37" customWidth="1"/>
    <col min="15455" max="15455" width="13.26953125" style="37" customWidth="1"/>
    <col min="15456" max="15463" width="11.54296875" style="37"/>
    <col min="15464" max="15464" width="18" style="37" customWidth="1"/>
    <col min="15465" max="15689" width="11.54296875" style="37"/>
    <col min="15690" max="15690" width="11.81640625" style="37" customWidth="1"/>
    <col min="15691" max="15691" width="17" style="37" customWidth="1"/>
    <col min="15692" max="15692" width="11.54296875" style="37"/>
    <col min="15693" max="15693" width="14.26953125" style="37" bestFit="1" customWidth="1"/>
    <col min="15694" max="15694" width="19.1796875" style="37" customWidth="1"/>
    <col min="15695" max="15695" width="22.1796875" style="37" customWidth="1"/>
    <col min="15696" max="15696" width="19.81640625" style="37" customWidth="1"/>
    <col min="15697" max="15700" width="19" style="37" customWidth="1"/>
    <col min="15701" max="15701" width="23.7265625" style="37" bestFit="1" customWidth="1"/>
    <col min="15702" max="15702" width="23.7265625" style="37" customWidth="1"/>
    <col min="15703" max="15709" width="11.54296875" style="37"/>
    <col min="15710" max="15710" width="12.7265625" style="37" customWidth="1"/>
    <col min="15711" max="15711" width="13.26953125" style="37" customWidth="1"/>
    <col min="15712" max="15719" width="11.54296875" style="37"/>
    <col min="15720" max="15720" width="18" style="37" customWidth="1"/>
    <col min="15721" max="15945" width="11.54296875" style="37"/>
    <col min="15946" max="15946" width="11.81640625" style="37" customWidth="1"/>
    <col min="15947" max="15947" width="17" style="37" customWidth="1"/>
    <col min="15948" max="15948" width="11.54296875" style="37"/>
    <col min="15949" max="15949" width="14.26953125" style="37" bestFit="1" customWidth="1"/>
    <col min="15950" max="15950" width="19.1796875" style="37" customWidth="1"/>
    <col min="15951" max="15951" width="22.1796875" style="37" customWidth="1"/>
    <col min="15952" max="15952" width="19.81640625" style="37" customWidth="1"/>
    <col min="15953" max="15956" width="19" style="37" customWidth="1"/>
    <col min="15957" max="15957" width="23.7265625" style="37" bestFit="1" customWidth="1"/>
    <col min="15958" max="15958" width="23.7265625" style="37" customWidth="1"/>
    <col min="15959" max="15965" width="11.54296875" style="37"/>
    <col min="15966" max="15966" width="12.7265625" style="37" customWidth="1"/>
    <col min="15967" max="15967" width="13.26953125" style="37" customWidth="1"/>
    <col min="15968" max="15975" width="11.54296875" style="37"/>
    <col min="15976" max="15976" width="18" style="37" customWidth="1"/>
    <col min="15977" max="16201" width="11.54296875" style="37"/>
    <col min="16202" max="16202" width="11.81640625" style="37" customWidth="1"/>
    <col min="16203" max="16203" width="17" style="37" customWidth="1"/>
    <col min="16204" max="16204" width="11.54296875" style="37"/>
    <col min="16205" max="16205" width="14.26953125" style="37" bestFit="1" customWidth="1"/>
    <col min="16206" max="16206" width="19.1796875" style="37" customWidth="1"/>
    <col min="16207" max="16207" width="22.1796875" style="37" customWidth="1"/>
    <col min="16208" max="16208" width="19.81640625" style="37" customWidth="1"/>
    <col min="16209" max="16212" width="19" style="37" customWidth="1"/>
    <col min="16213" max="16213" width="23.7265625" style="37" bestFit="1" customWidth="1"/>
    <col min="16214" max="16214" width="23.7265625" style="37" customWidth="1"/>
    <col min="16215" max="16221" width="11.54296875" style="37"/>
    <col min="16222" max="16222" width="12.7265625" style="37" customWidth="1"/>
    <col min="16223" max="16223" width="13.26953125" style="37" customWidth="1"/>
    <col min="16224" max="16231" width="11.54296875" style="37"/>
    <col min="16232" max="16232" width="18" style="37" customWidth="1"/>
    <col min="16233" max="16383" width="11.54296875" style="37"/>
    <col min="16384" max="16384" width="11.54296875" style="37" customWidth="1"/>
  </cols>
  <sheetData>
    <row r="1" spans="1:120" s="9" customFormat="1" ht="130.9" customHeight="1" thickBot="1">
      <c r="B1" s="58">
        <f>+DP121</f>
        <v>0</v>
      </c>
      <c r="C1" s="59" t="s">
        <v>0</v>
      </c>
      <c r="D1" s="94" t="s">
        <v>1</v>
      </c>
      <c r="E1" s="95"/>
      <c r="F1" s="94" t="s">
        <v>2</v>
      </c>
      <c r="G1" s="95"/>
      <c r="H1" s="94" t="s">
        <v>3</v>
      </c>
      <c r="I1" s="95"/>
      <c r="J1" s="94" t="s">
        <v>4</v>
      </c>
      <c r="K1" s="95"/>
      <c r="L1" s="94" t="s">
        <v>5</v>
      </c>
      <c r="M1" s="95"/>
      <c r="N1" s="94" t="s">
        <v>6</v>
      </c>
      <c r="O1" s="95"/>
      <c r="P1" s="94" t="s">
        <v>7</v>
      </c>
      <c r="Q1" s="95"/>
      <c r="R1" s="94" t="s">
        <v>8</v>
      </c>
      <c r="S1" s="95"/>
      <c r="T1" s="94" t="s">
        <v>9</v>
      </c>
      <c r="U1" s="95"/>
      <c r="V1" s="94" t="s">
        <v>10</v>
      </c>
      <c r="W1" s="95"/>
      <c r="X1" s="94" t="s">
        <v>11</v>
      </c>
      <c r="Y1" s="95"/>
      <c r="Z1" s="94" t="s">
        <v>12</v>
      </c>
      <c r="AA1" s="95"/>
      <c r="AB1" s="94" t="s">
        <v>13</v>
      </c>
      <c r="AC1" s="95"/>
      <c r="AD1" s="94" t="s">
        <v>14</v>
      </c>
      <c r="AE1" s="95"/>
      <c r="AF1" s="94" t="s">
        <v>15</v>
      </c>
      <c r="AG1" s="95"/>
      <c r="AH1" s="94" t="s">
        <v>16</v>
      </c>
      <c r="AI1" s="95"/>
      <c r="AJ1" s="94" t="s">
        <v>17</v>
      </c>
      <c r="AK1" s="95"/>
      <c r="AL1" s="94" t="s">
        <v>18</v>
      </c>
      <c r="AM1" s="95"/>
      <c r="AN1" s="94" t="s">
        <v>19</v>
      </c>
      <c r="AO1" s="95"/>
      <c r="AP1" s="94" t="s">
        <v>20</v>
      </c>
      <c r="AQ1" s="95"/>
      <c r="AR1" s="94" t="s">
        <v>21</v>
      </c>
      <c r="AS1" s="95"/>
      <c r="AT1" s="94" t="s">
        <v>22</v>
      </c>
      <c r="AU1" s="95"/>
      <c r="AV1" s="94" t="s">
        <v>23</v>
      </c>
      <c r="AW1" s="95"/>
      <c r="AX1" s="94" t="s">
        <v>24</v>
      </c>
      <c r="AY1" s="95"/>
      <c r="AZ1" s="94" t="s">
        <v>25</v>
      </c>
      <c r="BA1" s="95"/>
      <c r="BB1" s="94" t="s">
        <v>26</v>
      </c>
      <c r="BC1" s="95"/>
      <c r="BD1" s="94" t="s">
        <v>27</v>
      </c>
      <c r="BE1" s="95"/>
      <c r="BF1" s="94" t="s">
        <v>28</v>
      </c>
      <c r="BG1" s="95"/>
      <c r="BH1" s="94" t="s">
        <v>29</v>
      </c>
      <c r="BI1" s="95"/>
      <c r="BJ1" s="94" t="s">
        <v>30</v>
      </c>
      <c r="BK1" s="95"/>
      <c r="BL1" s="94" t="s">
        <v>31</v>
      </c>
      <c r="BM1" s="95"/>
      <c r="BN1" s="94" t="s">
        <v>32</v>
      </c>
      <c r="BO1" s="95"/>
      <c r="BP1" s="94" t="s">
        <v>33</v>
      </c>
      <c r="BQ1" s="95"/>
      <c r="BR1" s="94" t="s">
        <v>34</v>
      </c>
      <c r="BS1" s="95"/>
      <c r="BT1" s="94" t="s">
        <v>35</v>
      </c>
      <c r="BU1" s="95"/>
      <c r="BV1" s="94" t="s">
        <v>36</v>
      </c>
      <c r="BW1" s="95"/>
      <c r="BX1" s="94" t="s">
        <v>37</v>
      </c>
      <c r="BY1" s="95"/>
      <c r="BZ1" s="94" t="s">
        <v>38</v>
      </c>
      <c r="CA1" s="95"/>
      <c r="CB1" s="94" t="s">
        <v>39</v>
      </c>
      <c r="CC1" s="95"/>
      <c r="CD1" s="94" t="s">
        <v>40</v>
      </c>
      <c r="CE1" s="95"/>
      <c r="CF1" s="94" t="s">
        <v>41</v>
      </c>
      <c r="CG1" s="95"/>
      <c r="CH1" s="94" t="s">
        <v>42</v>
      </c>
      <c r="CI1" s="95"/>
      <c r="CJ1" s="94" t="s">
        <v>43</v>
      </c>
      <c r="CK1" s="95"/>
      <c r="CL1" s="94" t="s">
        <v>44</v>
      </c>
      <c r="CM1" s="95"/>
      <c r="CN1" s="94" t="s">
        <v>45</v>
      </c>
      <c r="CO1" s="95"/>
      <c r="CP1" s="94" t="s">
        <v>46</v>
      </c>
      <c r="CQ1" s="95"/>
      <c r="CR1" s="94" t="s">
        <v>47</v>
      </c>
      <c r="CS1" s="95"/>
      <c r="CT1" s="94" t="s">
        <v>48</v>
      </c>
      <c r="CU1" s="95"/>
      <c r="CV1" s="94" t="s">
        <v>49</v>
      </c>
      <c r="CW1" s="95"/>
      <c r="CX1" s="94" t="s">
        <v>50</v>
      </c>
      <c r="CY1" s="95"/>
      <c r="CZ1" s="94" t="s">
        <v>51</v>
      </c>
      <c r="DA1" s="95"/>
      <c r="DB1" s="94" t="s">
        <v>52</v>
      </c>
      <c r="DC1" s="95"/>
      <c r="DD1" s="94" t="s">
        <v>53</v>
      </c>
      <c r="DE1" s="95"/>
      <c r="DF1" s="94" t="s">
        <v>54</v>
      </c>
      <c r="DG1" s="95"/>
      <c r="DH1" s="10"/>
      <c r="DI1" s="11"/>
      <c r="DJ1" s="12"/>
      <c r="DK1" s="13"/>
      <c r="DL1" s="14"/>
      <c r="DM1" s="11"/>
      <c r="DN1" s="15"/>
      <c r="DO1" s="11"/>
      <c r="DP1" s="16"/>
    </row>
    <row r="2" spans="1:120" s="18" customFormat="1" ht="16" thickBot="1">
      <c r="B2" s="19"/>
      <c r="C2" s="20" t="s">
        <v>55</v>
      </c>
      <c r="D2" s="90"/>
      <c r="E2" s="91"/>
      <c r="F2" s="90"/>
      <c r="G2" s="91"/>
      <c r="H2" s="90"/>
      <c r="I2" s="91"/>
      <c r="J2" s="90"/>
      <c r="K2" s="91"/>
      <c r="L2" s="90"/>
      <c r="M2" s="91"/>
      <c r="N2" s="90"/>
      <c r="O2" s="91"/>
      <c r="P2" s="90"/>
      <c r="Q2" s="91"/>
      <c r="R2" s="90"/>
      <c r="S2" s="91"/>
      <c r="T2" s="90"/>
      <c r="U2" s="91"/>
      <c r="V2" s="90"/>
      <c r="W2" s="91"/>
      <c r="X2" s="90"/>
      <c r="Y2" s="91"/>
      <c r="Z2" s="90"/>
      <c r="AA2" s="91"/>
      <c r="AB2" s="90"/>
      <c r="AC2" s="91"/>
      <c r="AD2" s="90"/>
      <c r="AE2" s="91"/>
      <c r="AF2" s="90"/>
      <c r="AG2" s="91"/>
      <c r="AH2" s="90"/>
      <c r="AI2" s="91"/>
      <c r="AJ2" s="90"/>
      <c r="AK2" s="91"/>
      <c r="AL2" s="90"/>
      <c r="AM2" s="91"/>
      <c r="AN2" s="90"/>
      <c r="AO2" s="91"/>
      <c r="AP2" s="90"/>
      <c r="AQ2" s="91"/>
      <c r="AR2" s="90"/>
      <c r="AS2" s="91"/>
      <c r="AT2" s="90"/>
      <c r="AU2" s="91"/>
      <c r="AV2" s="90"/>
      <c r="AW2" s="91"/>
      <c r="AX2" s="90"/>
      <c r="AY2" s="91"/>
      <c r="AZ2" s="90"/>
      <c r="BA2" s="91"/>
      <c r="BB2" s="90"/>
      <c r="BC2" s="91"/>
      <c r="BD2" s="90"/>
      <c r="BE2" s="91"/>
      <c r="BF2" s="90"/>
      <c r="BG2" s="91"/>
      <c r="BH2" s="90"/>
      <c r="BI2" s="91"/>
      <c r="BJ2" s="90"/>
      <c r="BK2" s="91"/>
      <c r="BL2" s="90"/>
      <c r="BM2" s="91"/>
      <c r="BN2" s="90"/>
      <c r="BO2" s="91"/>
      <c r="BP2" s="90"/>
      <c r="BQ2" s="91"/>
      <c r="BR2" s="90"/>
      <c r="BS2" s="91"/>
      <c r="BT2" s="90"/>
      <c r="BU2" s="91"/>
      <c r="BV2" s="90"/>
      <c r="BW2" s="91"/>
      <c r="BX2" s="90"/>
      <c r="BY2" s="91"/>
      <c r="BZ2" s="90"/>
      <c r="CA2" s="91"/>
      <c r="CB2" s="90"/>
      <c r="CC2" s="91"/>
      <c r="CD2" s="90"/>
      <c r="CE2" s="91"/>
      <c r="CF2" s="90"/>
      <c r="CG2" s="91"/>
      <c r="CH2" s="90"/>
      <c r="CI2" s="91"/>
      <c r="CJ2" s="90"/>
      <c r="CK2" s="91"/>
      <c r="CL2" s="90"/>
      <c r="CM2" s="91"/>
      <c r="CN2" s="90"/>
      <c r="CO2" s="91"/>
      <c r="CP2" s="90"/>
      <c r="CQ2" s="91"/>
      <c r="CR2" s="90"/>
      <c r="CS2" s="91"/>
      <c r="CT2" s="90"/>
      <c r="CU2" s="91"/>
      <c r="CV2" s="90"/>
      <c r="CW2" s="91"/>
      <c r="CX2" s="90"/>
      <c r="CY2" s="91"/>
      <c r="CZ2" s="90"/>
      <c r="DA2" s="91"/>
      <c r="DB2" s="90"/>
      <c r="DC2" s="91"/>
      <c r="DD2" s="90"/>
      <c r="DE2" s="91"/>
      <c r="DF2" s="90"/>
      <c r="DG2" s="91"/>
      <c r="DH2" s="21"/>
      <c r="DI2" s="85" t="s">
        <v>56</v>
      </c>
      <c r="DJ2" s="86"/>
      <c r="DK2" s="86"/>
      <c r="DL2" s="86"/>
      <c r="DM2" s="86"/>
      <c r="DN2" s="87"/>
      <c r="DO2" s="22">
        <v>0.19</v>
      </c>
      <c r="DP2" s="23"/>
    </row>
    <row r="3" spans="1:120" s="9" customFormat="1" ht="31.15" customHeight="1" thickBot="1">
      <c r="B3" s="24" t="s">
        <v>57</v>
      </c>
      <c r="C3" s="25" t="s">
        <v>58</v>
      </c>
      <c r="D3" s="52" t="s">
        <v>59</v>
      </c>
      <c r="E3" s="52" t="s">
        <v>60</v>
      </c>
      <c r="F3" s="52" t="s">
        <v>59</v>
      </c>
      <c r="G3" s="52" t="s">
        <v>60</v>
      </c>
      <c r="H3" s="52" t="s">
        <v>59</v>
      </c>
      <c r="I3" s="52" t="s">
        <v>60</v>
      </c>
      <c r="J3" s="52" t="s">
        <v>59</v>
      </c>
      <c r="K3" s="52" t="s">
        <v>60</v>
      </c>
      <c r="L3" s="52" t="s">
        <v>59</v>
      </c>
      <c r="M3" s="52" t="s">
        <v>60</v>
      </c>
      <c r="N3" s="52" t="s">
        <v>59</v>
      </c>
      <c r="O3" s="52" t="s">
        <v>60</v>
      </c>
      <c r="P3" s="52" t="s">
        <v>59</v>
      </c>
      <c r="Q3" s="52" t="s">
        <v>60</v>
      </c>
      <c r="R3" s="52" t="s">
        <v>59</v>
      </c>
      <c r="S3" s="52" t="s">
        <v>60</v>
      </c>
      <c r="T3" s="52" t="s">
        <v>59</v>
      </c>
      <c r="U3" s="52" t="s">
        <v>60</v>
      </c>
      <c r="V3" s="52" t="s">
        <v>59</v>
      </c>
      <c r="W3" s="52" t="s">
        <v>60</v>
      </c>
      <c r="X3" s="52" t="s">
        <v>59</v>
      </c>
      <c r="Y3" s="52" t="s">
        <v>60</v>
      </c>
      <c r="Z3" s="52" t="s">
        <v>59</v>
      </c>
      <c r="AA3" s="52" t="s">
        <v>60</v>
      </c>
      <c r="AB3" s="52" t="s">
        <v>59</v>
      </c>
      <c r="AC3" s="52" t="s">
        <v>60</v>
      </c>
      <c r="AD3" s="52" t="s">
        <v>59</v>
      </c>
      <c r="AE3" s="52" t="s">
        <v>60</v>
      </c>
      <c r="AF3" s="52" t="s">
        <v>59</v>
      </c>
      <c r="AG3" s="52" t="s">
        <v>60</v>
      </c>
      <c r="AH3" s="52" t="s">
        <v>59</v>
      </c>
      <c r="AI3" s="52" t="s">
        <v>60</v>
      </c>
      <c r="AJ3" s="52" t="s">
        <v>59</v>
      </c>
      <c r="AK3" s="52" t="s">
        <v>60</v>
      </c>
      <c r="AL3" s="52" t="s">
        <v>59</v>
      </c>
      <c r="AM3" s="52" t="s">
        <v>60</v>
      </c>
      <c r="AN3" s="52" t="s">
        <v>59</v>
      </c>
      <c r="AO3" s="52" t="s">
        <v>60</v>
      </c>
      <c r="AP3" s="52" t="s">
        <v>59</v>
      </c>
      <c r="AQ3" s="52" t="s">
        <v>60</v>
      </c>
      <c r="AR3" s="52" t="s">
        <v>59</v>
      </c>
      <c r="AS3" s="52" t="s">
        <v>60</v>
      </c>
      <c r="AT3" s="52" t="s">
        <v>59</v>
      </c>
      <c r="AU3" s="52" t="s">
        <v>60</v>
      </c>
      <c r="AV3" s="52" t="s">
        <v>59</v>
      </c>
      <c r="AW3" s="52" t="s">
        <v>60</v>
      </c>
      <c r="AX3" s="52" t="s">
        <v>59</v>
      </c>
      <c r="AY3" s="52" t="s">
        <v>60</v>
      </c>
      <c r="AZ3" s="52" t="s">
        <v>59</v>
      </c>
      <c r="BA3" s="52" t="s">
        <v>60</v>
      </c>
      <c r="BB3" s="52" t="s">
        <v>59</v>
      </c>
      <c r="BC3" s="52" t="s">
        <v>60</v>
      </c>
      <c r="BD3" s="52" t="s">
        <v>59</v>
      </c>
      <c r="BE3" s="52" t="s">
        <v>60</v>
      </c>
      <c r="BF3" s="52" t="s">
        <v>59</v>
      </c>
      <c r="BG3" s="52" t="s">
        <v>60</v>
      </c>
      <c r="BH3" s="52" t="s">
        <v>59</v>
      </c>
      <c r="BI3" s="52" t="s">
        <v>60</v>
      </c>
      <c r="BJ3" s="52" t="s">
        <v>59</v>
      </c>
      <c r="BK3" s="52" t="s">
        <v>60</v>
      </c>
      <c r="BL3" s="52" t="s">
        <v>59</v>
      </c>
      <c r="BM3" s="52" t="s">
        <v>60</v>
      </c>
      <c r="BN3" s="52" t="s">
        <v>59</v>
      </c>
      <c r="BO3" s="52" t="s">
        <v>60</v>
      </c>
      <c r="BP3" s="52" t="s">
        <v>59</v>
      </c>
      <c r="BQ3" s="52" t="s">
        <v>60</v>
      </c>
      <c r="BR3" s="52" t="s">
        <v>59</v>
      </c>
      <c r="BS3" s="52" t="s">
        <v>60</v>
      </c>
      <c r="BT3" s="52" t="s">
        <v>59</v>
      </c>
      <c r="BU3" s="52" t="s">
        <v>60</v>
      </c>
      <c r="BV3" s="52" t="s">
        <v>59</v>
      </c>
      <c r="BW3" s="52" t="s">
        <v>60</v>
      </c>
      <c r="BX3" s="52" t="s">
        <v>59</v>
      </c>
      <c r="BY3" s="52" t="s">
        <v>60</v>
      </c>
      <c r="BZ3" s="52" t="s">
        <v>59</v>
      </c>
      <c r="CA3" s="52" t="s">
        <v>60</v>
      </c>
      <c r="CB3" s="52" t="s">
        <v>59</v>
      </c>
      <c r="CC3" s="52" t="s">
        <v>60</v>
      </c>
      <c r="CD3" s="52" t="s">
        <v>59</v>
      </c>
      <c r="CE3" s="52" t="s">
        <v>60</v>
      </c>
      <c r="CF3" s="52" t="s">
        <v>59</v>
      </c>
      <c r="CG3" s="52" t="s">
        <v>60</v>
      </c>
      <c r="CH3" s="52" t="s">
        <v>59</v>
      </c>
      <c r="CI3" s="52" t="s">
        <v>60</v>
      </c>
      <c r="CJ3" s="52" t="s">
        <v>59</v>
      </c>
      <c r="CK3" s="52" t="s">
        <v>60</v>
      </c>
      <c r="CL3" s="52" t="s">
        <v>59</v>
      </c>
      <c r="CM3" s="52" t="s">
        <v>60</v>
      </c>
      <c r="CN3" s="52" t="s">
        <v>59</v>
      </c>
      <c r="CO3" s="52" t="s">
        <v>60</v>
      </c>
      <c r="CP3" s="52" t="s">
        <v>59</v>
      </c>
      <c r="CQ3" s="52" t="s">
        <v>60</v>
      </c>
      <c r="CR3" s="52" t="s">
        <v>59</v>
      </c>
      <c r="CS3" s="52" t="s">
        <v>60</v>
      </c>
      <c r="CT3" s="52" t="s">
        <v>59</v>
      </c>
      <c r="CU3" s="52" t="s">
        <v>60</v>
      </c>
      <c r="CV3" s="52" t="s">
        <v>59</v>
      </c>
      <c r="CW3" s="52" t="s">
        <v>60</v>
      </c>
      <c r="CX3" s="52" t="s">
        <v>59</v>
      </c>
      <c r="CY3" s="52" t="s">
        <v>60</v>
      </c>
      <c r="CZ3" s="52" t="s">
        <v>59</v>
      </c>
      <c r="DA3" s="52" t="s">
        <v>60</v>
      </c>
      <c r="DB3" s="52" t="s">
        <v>59</v>
      </c>
      <c r="DC3" s="52" t="s">
        <v>60</v>
      </c>
      <c r="DD3" s="52" t="s">
        <v>59</v>
      </c>
      <c r="DE3" s="52" t="s">
        <v>60</v>
      </c>
      <c r="DF3" s="52" t="s">
        <v>59</v>
      </c>
      <c r="DG3" s="52" t="s">
        <v>60</v>
      </c>
      <c r="DH3" s="26" t="s">
        <v>61</v>
      </c>
      <c r="DI3" s="85" t="s">
        <v>62</v>
      </c>
      <c r="DJ3" s="88"/>
      <c r="DK3" s="89" t="s">
        <v>63</v>
      </c>
      <c r="DL3" s="88"/>
      <c r="DM3" s="89" t="s">
        <v>64</v>
      </c>
      <c r="DN3" s="88"/>
      <c r="DO3" s="27" t="s">
        <v>65</v>
      </c>
      <c r="DP3" s="28" t="s">
        <v>66</v>
      </c>
    </row>
    <row r="4" spans="1:120" ht="13.15" customHeight="1">
      <c r="A4" s="29"/>
      <c r="B4" s="84" t="s">
        <v>88</v>
      </c>
      <c r="C4" s="42" t="s">
        <v>89</v>
      </c>
      <c r="D4" s="53">
        <v>30.15</v>
      </c>
      <c r="E4" s="1">
        <f>+D4*$D$2</f>
        <v>0</v>
      </c>
      <c r="F4" s="41">
        <v>30.15</v>
      </c>
      <c r="G4" s="1">
        <f>+F4*$F$2</f>
        <v>0</v>
      </c>
      <c r="H4" s="41">
        <v>0</v>
      </c>
      <c r="I4" s="1">
        <f>+H4*$H$2</f>
        <v>0</v>
      </c>
      <c r="J4" s="41">
        <v>30.15</v>
      </c>
      <c r="K4" s="1">
        <f>+J4*$J$2</f>
        <v>0</v>
      </c>
      <c r="L4" s="41">
        <v>24.28</v>
      </c>
      <c r="M4" s="1">
        <f>+L4*$L$2</f>
        <v>0</v>
      </c>
      <c r="N4" s="41">
        <v>18.260000000000002</v>
      </c>
      <c r="O4" s="1">
        <f>+N4*$N$2</f>
        <v>0</v>
      </c>
      <c r="P4" s="41">
        <v>120.59</v>
      </c>
      <c r="Q4" s="1">
        <f>+P4*$P$2</f>
        <v>0</v>
      </c>
      <c r="R4" s="41">
        <v>68.819999999999993</v>
      </c>
      <c r="S4" s="1">
        <f>+R4*$R$2</f>
        <v>0</v>
      </c>
      <c r="T4" s="41">
        <v>0</v>
      </c>
      <c r="U4" s="1">
        <f>+T4*$T$2</f>
        <v>0</v>
      </c>
      <c r="V4" s="41">
        <v>0</v>
      </c>
      <c r="W4" s="1">
        <f>+V4*$V$2</f>
        <v>0</v>
      </c>
      <c r="X4" s="41">
        <v>2</v>
      </c>
      <c r="Y4" s="1">
        <f>+X4*$X$2</f>
        <v>0</v>
      </c>
      <c r="Z4" s="41">
        <v>6</v>
      </c>
      <c r="AA4" s="1">
        <f>+Z4*$Z$2</f>
        <v>0</v>
      </c>
      <c r="AB4" s="41">
        <v>0</v>
      </c>
      <c r="AC4" s="1">
        <f>+AB4*$AB$2</f>
        <v>0</v>
      </c>
      <c r="AD4" s="41">
        <v>0</v>
      </c>
      <c r="AE4" s="1">
        <f>+AD4*$AD$2</f>
        <v>0</v>
      </c>
      <c r="AF4" s="41">
        <v>0</v>
      </c>
      <c r="AG4" s="1">
        <f>+AF4*$AF$2</f>
        <v>0</v>
      </c>
      <c r="AH4" s="41">
        <v>0</v>
      </c>
      <c r="AI4" s="1">
        <f>+AH4*$AH$2</f>
        <v>0</v>
      </c>
      <c r="AJ4" s="41">
        <v>0</v>
      </c>
      <c r="AK4" s="1">
        <f>+AJ4*$AJ$2</f>
        <v>0</v>
      </c>
      <c r="AL4" s="41">
        <v>0</v>
      </c>
      <c r="AM4" s="1">
        <f>+AL4*$AL$2</f>
        <v>0</v>
      </c>
      <c r="AN4" s="41">
        <v>1</v>
      </c>
      <c r="AO4" s="1">
        <f>+AN4*$AN$2</f>
        <v>0</v>
      </c>
      <c r="AP4" s="41">
        <v>0</v>
      </c>
      <c r="AQ4" s="1">
        <f>+AP4*$AP$2</f>
        <v>0</v>
      </c>
      <c r="AR4" s="41">
        <v>1</v>
      </c>
      <c r="AS4" s="1">
        <f>+AR4*$AR$2</f>
        <v>0</v>
      </c>
      <c r="AT4" s="41">
        <v>1</v>
      </c>
      <c r="AU4" s="1">
        <f>+AT4*$AT$2</f>
        <v>0</v>
      </c>
      <c r="AV4" s="41">
        <v>0</v>
      </c>
      <c r="AW4" s="1">
        <f>+AV4*$AV$2</f>
        <v>0</v>
      </c>
      <c r="AX4" s="41"/>
      <c r="AY4" s="1">
        <f>+AX4*$AX$2</f>
        <v>0</v>
      </c>
      <c r="AZ4" s="41"/>
      <c r="BA4" s="1">
        <f>+AZ4*$AZ$2</f>
        <v>0</v>
      </c>
      <c r="BB4" s="41"/>
      <c r="BC4" s="1">
        <f>+BB4*$BB$2</f>
        <v>0</v>
      </c>
      <c r="BD4" s="41">
        <v>0</v>
      </c>
      <c r="BE4" s="1">
        <f>+BD4*$BD$2</f>
        <v>0</v>
      </c>
      <c r="BF4" s="41">
        <v>0</v>
      </c>
      <c r="BG4" s="2">
        <f>+BF4*$BF$2</f>
        <v>0</v>
      </c>
      <c r="BH4" s="41">
        <v>0</v>
      </c>
      <c r="BI4" s="2">
        <f>+BH4*$BH$2</f>
        <v>0</v>
      </c>
      <c r="BJ4" s="41">
        <v>0</v>
      </c>
      <c r="BK4" s="2">
        <f>+BJ4*$BJ$2</f>
        <v>0</v>
      </c>
      <c r="BL4" s="41">
        <v>0</v>
      </c>
      <c r="BM4" s="2">
        <f>+BL4*$BL$2</f>
        <v>0</v>
      </c>
      <c r="BN4" s="41">
        <v>0</v>
      </c>
      <c r="BO4" s="2">
        <f>+BN4*$BN$2</f>
        <v>0</v>
      </c>
      <c r="BP4" s="41">
        <v>0</v>
      </c>
      <c r="BQ4" s="2">
        <f>+BP4*$BP$2</f>
        <v>0</v>
      </c>
      <c r="BR4" s="41">
        <v>0</v>
      </c>
      <c r="BS4" s="1">
        <f>+BR4*$BR$2</f>
        <v>0</v>
      </c>
      <c r="BT4" s="41">
        <v>0</v>
      </c>
      <c r="BU4" s="1">
        <f>+BT4*$BT$2</f>
        <v>0</v>
      </c>
      <c r="BV4" s="41">
        <v>3</v>
      </c>
      <c r="BW4" s="1">
        <f>+BV4*$BV$2</f>
        <v>0</v>
      </c>
      <c r="BX4" s="41">
        <v>2</v>
      </c>
      <c r="BY4" s="1">
        <f>+BX4*$BX$2</f>
        <v>0</v>
      </c>
      <c r="BZ4" s="41">
        <v>0</v>
      </c>
      <c r="CA4" s="1">
        <f>+BZ4*$BZ$2</f>
        <v>0</v>
      </c>
      <c r="CB4" s="41">
        <v>0</v>
      </c>
      <c r="CC4" s="1">
        <f>+CB4*$CB$2</f>
        <v>0</v>
      </c>
      <c r="CD4" s="41">
        <v>0</v>
      </c>
      <c r="CE4" s="1">
        <f>+CD4*$CD$2</f>
        <v>0</v>
      </c>
      <c r="CF4" s="41">
        <v>0</v>
      </c>
      <c r="CG4" s="1">
        <f>+CF4*$CF$2</f>
        <v>0</v>
      </c>
      <c r="CH4" s="41">
        <v>0</v>
      </c>
      <c r="CI4" s="1">
        <f>+CH4*$CH$2</f>
        <v>0</v>
      </c>
      <c r="CJ4" s="41">
        <v>0</v>
      </c>
      <c r="CK4" s="1">
        <f>+CJ4*$CJ$2</f>
        <v>0</v>
      </c>
      <c r="CL4" s="41">
        <v>0</v>
      </c>
      <c r="CM4" s="1">
        <f>+CL4*$CL$2</f>
        <v>0</v>
      </c>
      <c r="CN4" s="41">
        <v>0</v>
      </c>
      <c r="CO4" s="1">
        <f>+CN4*$CN$2</f>
        <v>0</v>
      </c>
      <c r="CP4" s="41">
        <v>0</v>
      </c>
      <c r="CQ4" s="1">
        <f>+CP4*$CP$2</f>
        <v>0</v>
      </c>
      <c r="CR4" s="41">
        <v>0</v>
      </c>
      <c r="CS4" s="1">
        <f>+CR4*$CR$2</f>
        <v>0</v>
      </c>
      <c r="CT4" s="41">
        <v>0</v>
      </c>
      <c r="CU4" s="1">
        <f>+CT4*$CT$2</f>
        <v>0</v>
      </c>
      <c r="CV4" s="41">
        <v>1</v>
      </c>
      <c r="CW4" s="2">
        <f>+CV4*$CV$2</f>
        <v>0</v>
      </c>
      <c r="CX4" s="41">
        <v>0</v>
      </c>
      <c r="CY4" s="1">
        <f>+CX4*$CX$2</f>
        <v>0</v>
      </c>
      <c r="CZ4" s="41"/>
      <c r="DA4" s="1">
        <f>+CZ4*$CZ$2</f>
        <v>0</v>
      </c>
      <c r="DB4" s="41"/>
      <c r="DC4" s="1">
        <f>+DB4*DB$2</f>
        <v>0</v>
      </c>
      <c r="DD4" s="41"/>
      <c r="DE4" s="1">
        <f>+DD4*DD$2</f>
        <v>0</v>
      </c>
      <c r="DF4" s="41"/>
      <c r="DG4" s="1">
        <f>+DF4*DF$2</f>
        <v>0</v>
      </c>
      <c r="DH4" s="32">
        <f>+CY4+CW4+E4+G4+BG4+K4+M4+BI4+O4+Q4+S4+U4+W4+Y4+AA4+AC4+AE4+AI4+AG4+AK4+AO4+AM4+AQ4+AU4+AW4+BA4+BE4+BK4+BM4+BO4+BQ4+BS4+BU4+BW4+BY4+CA4+CC4+CE4+CG4+CI4+CK4+CM4+CO4+CQ4+CS4+CU4+I4+AS4+BC4+DA4+AY4+DG4+DE4+DC4</f>
        <v>0</v>
      </c>
      <c r="DI4" s="33"/>
      <c r="DJ4" s="34">
        <f>+DI4*DH4</f>
        <v>0</v>
      </c>
      <c r="DK4" s="33"/>
      <c r="DL4" s="34">
        <f>+DK4*DH4</f>
        <v>0</v>
      </c>
      <c r="DM4" s="33"/>
      <c r="DN4" s="34">
        <f>+DM4*DH4</f>
        <v>0</v>
      </c>
      <c r="DO4" s="34">
        <f>+$DO$2*DL4</f>
        <v>0</v>
      </c>
      <c r="DP4" s="36">
        <f>+DH4+DJ4+DL4+DN4+DO4</f>
        <v>0</v>
      </c>
    </row>
    <row r="5" spans="1:120" ht="17.5" customHeight="1">
      <c r="A5" s="29"/>
      <c r="B5" s="84"/>
      <c r="C5" s="60" t="s">
        <v>68</v>
      </c>
      <c r="D5" s="61">
        <f>200</f>
        <v>200</v>
      </c>
      <c r="E5" s="1">
        <f t="shared" ref="E5:E68" si="0">+D5*$D$2</f>
        <v>0</v>
      </c>
      <c r="F5" s="41">
        <v>200</v>
      </c>
      <c r="G5" s="1">
        <f t="shared" ref="G5:G68" si="1">+F5*$F$2</f>
        <v>0</v>
      </c>
      <c r="H5" s="62">
        <v>0</v>
      </c>
      <c r="I5" s="1">
        <f t="shared" ref="I5:I68" si="2">+H5*$H$2</f>
        <v>0</v>
      </c>
      <c r="J5" s="62">
        <v>80</v>
      </c>
      <c r="K5" s="1">
        <f t="shared" ref="K5:K68" si="3">+J5*$J$2</f>
        <v>0</v>
      </c>
      <c r="L5" s="62">
        <v>0</v>
      </c>
      <c r="M5" s="1">
        <f t="shared" ref="M5:M68" si="4">+L5*$L$2</f>
        <v>0</v>
      </c>
      <c r="N5" s="62">
        <v>0</v>
      </c>
      <c r="O5" s="1">
        <f t="shared" ref="O5:O68" si="5">+N5*$N$2</f>
        <v>0</v>
      </c>
      <c r="P5" s="62">
        <v>2500</v>
      </c>
      <c r="Q5" s="1">
        <f t="shared" ref="Q5:Q68" si="6">+P5*$P$2</f>
        <v>0</v>
      </c>
      <c r="R5" s="62">
        <v>2000</v>
      </c>
      <c r="S5" s="1">
        <f t="shared" ref="S5:S68" si="7">+R5*$R$2</f>
        <v>0</v>
      </c>
      <c r="T5" s="62">
        <v>3</v>
      </c>
      <c r="U5" s="1">
        <f t="shared" ref="U5:U68" si="8">+T5*$T$2</f>
        <v>0</v>
      </c>
      <c r="V5" s="62">
        <v>0</v>
      </c>
      <c r="W5" s="1">
        <f t="shared" ref="W5:W68" si="9">+V5*$V$2</f>
        <v>0</v>
      </c>
      <c r="X5" s="62">
        <v>0</v>
      </c>
      <c r="Y5" s="1">
        <f t="shared" ref="Y5:Y68" si="10">+X5*$X$2</f>
        <v>0</v>
      </c>
      <c r="Z5" s="62">
        <v>0</v>
      </c>
      <c r="AA5" s="1">
        <f t="shared" ref="AA5:AA68" si="11">+Z5*$Z$2</f>
        <v>0</v>
      </c>
      <c r="AB5" s="62">
        <v>0</v>
      </c>
      <c r="AC5" s="1">
        <f t="shared" ref="AC5:AC68" si="12">+AB5*$AB$2</f>
        <v>0</v>
      </c>
      <c r="AD5" s="62">
        <v>0</v>
      </c>
      <c r="AE5" s="1">
        <f t="shared" ref="AE5:AE68" si="13">+AD5*$AD$2</f>
        <v>0</v>
      </c>
      <c r="AF5" s="62">
        <v>2</v>
      </c>
      <c r="AG5" s="1">
        <f t="shared" ref="AG5:AG68" si="14">+AF5*$AF$2</f>
        <v>0</v>
      </c>
      <c r="AH5" s="62">
        <v>0</v>
      </c>
      <c r="AI5" s="1">
        <f t="shared" ref="AI5:AI68" si="15">+AH5*$AH$2</f>
        <v>0</v>
      </c>
      <c r="AJ5" s="62">
        <v>0</v>
      </c>
      <c r="AK5" s="1">
        <f t="shared" ref="AK5:AK68" si="16">+AJ5*$AJ$2</f>
        <v>0</v>
      </c>
      <c r="AL5" s="62">
        <v>0</v>
      </c>
      <c r="AM5" s="1">
        <f t="shared" ref="AM5:AM68" si="17">+AL5*$AL$2</f>
        <v>0</v>
      </c>
      <c r="AN5" s="62">
        <v>2</v>
      </c>
      <c r="AO5" s="1">
        <f t="shared" ref="AO5:AO68" si="18">+AN5*$AN$2</f>
        <v>0</v>
      </c>
      <c r="AP5" s="62">
        <v>0</v>
      </c>
      <c r="AQ5" s="1">
        <f t="shared" ref="AQ5:AQ68" si="19">+AP5*$AP$2</f>
        <v>0</v>
      </c>
      <c r="AR5" s="62">
        <v>0</v>
      </c>
      <c r="AS5" s="1">
        <f t="shared" ref="AS5:AS68" si="20">+AR5*$AR$2</f>
        <v>0</v>
      </c>
      <c r="AT5" s="62">
        <v>1</v>
      </c>
      <c r="AU5" s="1">
        <f t="shared" ref="AU5:AU68" si="21">+AT5*$AT$2</f>
        <v>0</v>
      </c>
      <c r="AV5" s="62">
        <v>0</v>
      </c>
      <c r="AW5" s="1">
        <f t="shared" ref="AW5:AW68" si="22">+AV5*$AV$2</f>
        <v>0</v>
      </c>
      <c r="AX5" s="62"/>
      <c r="AY5" s="1">
        <f t="shared" ref="AY5:AY68" si="23">+AX5*$AX$2</f>
        <v>0</v>
      </c>
      <c r="AZ5" s="62"/>
      <c r="BA5" s="1">
        <f t="shared" ref="BA5:BA68" si="24">+AZ5*$AZ$2</f>
        <v>0</v>
      </c>
      <c r="BB5" s="62"/>
      <c r="BC5" s="1">
        <f t="shared" ref="BC5:BC68" si="25">+BB5*$BB$2</f>
        <v>0</v>
      </c>
      <c r="BD5" s="41">
        <v>0</v>
      </c>
      <c r="BE5" s="1">
        <f t="shared" ref="BE5:BE68" si="26">+BD5*$BD$2</f>
        <v>0</v>
      </c>
      <c r="BF5" s="62">
        <v>0</v>
      </c>
      <c r="BG5" s="2">
        <f t="shared" ref="BG5:BG68" si="27">+BF5*$BF$2</f>
        <v>0</v>
      </c>
      <c r="BH5" s="62">
        <v>0</v>
      </c>
      <c r="BI5" s="2">
        <f t="shared" ref="BI5:BI68" si="28">+BH5*$BH$2</f>
        <v>0</v>
      </c>
      <c r="BJ5" s="41">
        <v>0</v>
      </c>
      <c r="BK5" s="2">
        <f t="shared" ref="BK5:BK68" si="29">+BJ5*$BJ$2</f>
        <v>0</v>
      </c>
      <c r="BL5" s="41">
        <v>0</v>
      </c>
      <c r="BM5" s="2">
        <f t="shared" ref="BM5:BM68" si="30">+BL5*$BL$2</f>
        <v>0</v>
      </c>
      <c r="BN5" s="62">
        <v>0</v>
      </c>
      <c r="BO5" s="2">
        <f t="shared" ref="BO5:BO68" si="31">+BN5*$BN$2</f>
        <v>0</v>
      </c>
      <c r="BP5" s="62">
        <v>0</v>
      </c>
      <c r="BQ5" s="2">
        <f t="shared" ref="BQ5:BQ68" si="32">+BP5*$BP$2</f>
        <v>0</v>
      </c>
      <c r="BR5" s="62">
        <v>0</v>
      </c>
      <c r="BS5" s="1">
        <f t="shared" ref="BS5:BS68" si="33">+BR5*$BR$2</f>
        <v>0</v>
      </c>
      <c r="BT5" s="62">
        <v>20</v>
      </c>
      <c r="BU5" s="1">
        <f t="shared" ref="BU5:BU68" si="34">+BT5*$BT$2</f>
        <v>0</v>
      </c>
      <c r="BV5" s="62">
        <v>13</v>
      </c>
      <c r="BW5" s="1">
        <f t="shared" ref="BW5:BW68" si="35">+BV5*$BV$2</f>
        <v>0</v>
      </c>
      <c r="BX5" s="62">
        <v>7</v>
      </c>
      <c r="BY5" s="1">
        <f t="shared" ref="BY5:BY68" si="36">+BX5*$BX$2</f>
        <v>0</v>
      </c>
      <c r="BZ5" s="62">
        <v>0</v>
      </c>
      <c r="CA5" s="1">
        <f t="shared" ref="CA5:CA68" si="37">+BZ5*$BZ$2</f>
        <v>0</v>
      </c>
      <c r="CB5" s="62">
        <v>0</v>
      </c>
      <c r="CC5" s="1">
        <f t="shared" ref="CC5:CC68" si="38">+CB5*$CB$2</f>
        <v>0</v>
      </c>
      <c r="CD5" s="62">
        <v>0</v>
      </c>
      <c r="CE5" s="1">
        <f t="shared" ref="CE5:CE68" si="39">+CD5*$CD$2</f>
        <v>0</v>
      </c>
      <c r="CF5" s="62">
        <v>0</v>
      </c>
      <c r="CG5" s="1">
        <f t="shared" ref="CG5:CG68" si="40">+CF5*$CF$2</f>
        <v>0</v>
      </c>
      <c r="CH5" s="62">
        <v>0</v>
      </c>
      <c r="CI5" s="1">
        <f t="shared" ref="CI5:CI68" si="41">+CH5*$CH$2</f>
        <v>0</v>
      </c>
      <c r="CJ5" s="62">
        <v>0</v>
      </c>
      <c r="CK5" s="1">
        <f t="shared" ref="CK5:CK68" si="42">+CJ5*$CJ$2</f>
        <v>0</v>
      </c>
      <c r="CL5" s="62">
        <v>0</v>
      </c>
      <c r="CM5" s="1">
        <f t="shared" ref="CM5:CM68" si="43">+CL5*$CL$2</f>
        <v>0</v>
      </c>
      <c r="CN5" s="62">
        <v>0</v>
      </c>
      <c r="CO5" s="1">
        <f t="shared" ref="CO5:CO68" si="44">+CN5*$CN$2</f>
        <v>0</v>
      </c>
      <c r="CP5" s="62">
        <v>0</v>
      </c>
      <c r="CQ5" s="1">
        <f t="shared" ref="CQ5:CQ68" si="45">+CP5*$CP$2</f>
        <v>0</v>
      </c>
      <c r="CR5" s="62">
        <v>0</v>
      </c>
      <c r="CS5" s="1">
        <f t="shared" ref="CS5:CS68" si="46">+CR5*$CR$2</f>
        <v>0</v>
      </c>
      <c r="CT5" s="62">
        <v>0</v>
      </c>
      <c r="CU5" s="1">
        <f t="shared" ref="CU5:CU68" si="47">+CT5*$CT$2</f>
        <v>0</v>
      </c>
      <c r="CV5" s="62">
        <v>0</v>
      </c>
      <c r="CW5" s="2">
        <f t="shared" ref="CW5:CW68" si="48">+CV5*$CV$2</f>
        <v>0</v>
      </c>
      <c r="CX5" s="62">
        <v>0</v>
      </c>
      <c r="CY5" s="1">
        <f t="shared" ref="CY5:CY68" si="49">+CX5*$CX$2</f>
        <v>0</v>
      </c>
      <c r="CZ5" s="62"/>
      <c r="DA5" s="1">
        <f t="shared" ref="DA5:DA68" si="50">+CZ5*$CZ$2</f>
        <v>0</v>
      </c>
      <c r="DB5" s="62"/>
      <c r="DC5" s="1">
        <f t="shared" ref="DC5:DC68" si="51">+DB5*DB$2</f>
        <v>0</v>
      </c>
      <c r="DD5" s="62"/>
      <c r="DE5" s="1">
        <f t="shared" ref="DE5:DE68" si="52">+DD5*DD$2</f>
        <v>0</v>
      </c>
      <c r="DF5" s="62"/>
      <c r="DG5" s="1">
        <f t="shared" ref="DG5:DG68" si="53">+DF5*DF$2</f>
        <v>0</v>
      </c>
      <c r="DH5" s="32">
        <f t="shared" ref="DH5:DH68" si="54">+CY5+CW5+E5+G5+BG5+K5+M5+BI5+O5+Q5+S5+U5+W5+Y5+AA5+AC5+AE5+AI5+AG5+AK5+AO5+AM5+AQ5+AU5+AW5+BA5+BE5+BK5+BM5+BO5+BQ5+BS5+BU5+BW5+BY5+CA5+CC5+CE5+CG5+CI5+CK5+CM5+CO5+CQ5+CS5+CU5+I5+AS5+BC5+DA5+AY5+DG5+DE5+DC5</f>
        <v>0</v>
      </c>
      <c r="DI5" s="33"/>
      <c r="DJ5" s="34">
        <f t="shared" ref="DJ5:DJ69" si="55">+DI5*DH5</f>
        <v>0</v>
      </c>
      <c r="DK5" s="33"/>
      <c r="DL5" s="34">
        <f t="shared" ref="DL5:DL69" si="56">+DK5*DH5</f>
        <v>0</v>
      </c>
      <c r="DM5" s="33"/>
      <c r="DN5" s="34">
        <f t="shared" ref="DN5:DN69" si="57">+DM5*DH5</f>
        <v>0</v>
      </c>
      <c r="DO5" s="34">
        <f t="shared" ref="DO5:DO69" si="58">+$DO$2*DL5</f>
        <v>0</v>
      </c>
      <c r="DP5" s="36">
        <f t="shared" ref="DP5:DP69" si="59">+DH5+DJ5+DL5+DN5+DO5</f>
        <v>0</v>
      </c>
    </row>
    <row r="6" spans="1:120" ht="15.75" customHeight="1">
      <c r="A6" s="29"/>
      <c r="B6" s="84"/>
      <c r="C6" s="60" t="s">
        <v>90</v>
      </c>
      <c r="D6" s="61">
        <v>11.25</v>
      </c>
      <c r="E6" s="1">
        <f t="shared" si="0"/>
        <v>0</v>
      </c>
      <c r="F6" s="61">
        <v>10</v>
      </c>
      <c r="G6" s="1">
        <f t="shared" si="1"/>
        <v>0</v>
      </c>
      <c r="H6" s="62">
        <v>0</v>
      </c>
      <c r="I6" s="1">
        <f t="shared" si="2"/>
        <v>0</v>
      </c>
      <c r="J6" s="62">
        <v>7.31</v>
      </c>
      <c r="K6" s="1">
        <f t="shared" si="3"/>
        <v>0</v>
      </c>
      <c r="L6" s="62">
        <v>0</v>
      </c>
      <c r="M6" s="1">
        <f t="shared" si="4"/>
        <v>0</v>
      </c>
      <c r="N6" s="62">
        <v>21.88</v>
      </c>
      <c r="O6" s="1">
        <f t="shared" si="5"/>
        <v>0</v>
      </c>
      <c r="P6" s="62">
        <f>124.96+16.31</f>
        <v>141.26999999999998</v>
      </c>
      <c r="Q6" s="1">
        <f t="shared" si="6"/>
        <v>0</v>
      </c>
      <c r="R6" s="62">
        <v>40</v>
      </c>
      <c r="S6" s="1">
        <f t="shared" si="7"/>
        <v>0</v>
      </c>
      <c r="T6" s="62">
        <v>0</v>
      </c>
      <c r="U6" s="1">
        <f t="shared" si="8"/>
        <v>0</v>
      </c>
      <c r="V6" s="62">
        <v>2</v>
      </c>
      <c r="W6" s="1">
        <f t="shared" si="9"/>
        <v>0</v>
      </c>
      <c r="X6" s="62">
        <v>1</v>
      </c>
      <c r="Y6" s="1">
        <f t="shared" si="10"/>
        <v>0</v>
      </c>
      <c r="Z6" s="62">
        <v>5</v>
      </c>
      <c r="AA6" s="1">
        <f t="shared" si="11"/>
        <v>0</v>
      </c>
      <c r="AB6" s="62">
        <v>0</v>
      </c>
      <c r="AC6" s="1">
        <f t="shared" si="12"/>
        <v>0</v>
      </c>
      <c r="AD6" s="62">
        <v>0</v>
      </c>
      <c r="AE6" s="1">
        <f t="shared" si="13"/>
        <v>0</v>
      </c>
      <c r="AF6" s="62">
        <v>0</v>
      </c>
      <c r="AG6" s="1">
        <f t="shared" si="14"/>
        <v>0</v>
      </c>
      <c r="AH6" s="62">
        <v>0</v>
      </c>
      <c r="AI6" s="1">
        <f t="shared" si="15"/>
        <v>0</v>
      </c>
      <c r="AJ6" s="62">
        <v>0</v>
      </c>
      <c r="AK6" s="1">
        <f t="shared" si="16"/>
        <v>0</v>
      </c>
      <c r="AL6" s="62">
        <v>0</v>
      </c>
      <c r="AM6" s="1">
        <f t="shared" si="17"/>
        <v>0</v>
      </c>
      <c r="AN6" s="62">
        <v>0</v>
      </c>
      <c r="AO6" s="1">
        <f t="shared" si="18"/>
        <v>0</v>
      </c>
      <c r="AP6" s="62">
        <v>0</v>
      </c>
      <c r="AQ6" s="1">
        <f t="shared" si="19"/>
        <v>0</v>
      </c>
      <c r="AR6" s="62">
        <v>1</v>
      </c>
      <c r="AS6" s="1">
        <f t="shared" si="20"/>
        <v>0</v>
      </c>
      <c r="AT6" s="62">
        <v>1</v>
      </c>
      <c r="AU6" s="1">
        <f t="shared" si="21"/>
        <v>0</v>
      </c>
      <c r="AV6" s="62">
        <v>0</v>
      </c>
      <c r="AW6" s="1">
        <f t="shared" si="22"/>
        <v>0</v>
      </c>
      <c r="AX6" s="62"/>
      <c r="AY6" s="1">
        <f t="shared" si="23"/>
        <v>0</v>
      </c>
      <c r="AZ6" s="62"/>
      <c r="BA6" s="1">
        <f t="shared" si="24"/>
        <v>0</v>
      </c>
      <c r="BB6" s="62"/>
      <c r="BC6" s="1">
        <f t="shared" si="25"/>
        <v>0</v>
      </c>
      <c r="BD6" s="41">
        <v>0</v>
      </c>
      <c r="BE6" s="1">
        <f t="shared" si="26"/>
        <v>0</v>
      </c>
      <c r="BF6" s="62">
        <v>2</v>
      </c>
      <c r="BG6" s="2">
        <f t="shared" si="27"/>
        <v>0</v>
      </c>
      <c r="BH6" s="62">
        <v>2</v>
      </c>
      <c r="BI6" s="2">
        <f t="shared" si="28"/>
        <v>0</v>
      </c>
      <c r="BJ6" s="41">
        <v>0</v>
      </c>
      <c r="BK6" s="2">
        <f t="shared" si="29"/>
        <v>0</v>
      </c>
      <c r="BL6" s="41">
        <v>0</v>
      </c>
      <c r="BM6" s="2">
        <f t="shared" si="30"/>
        <v>0</v>
      </c>
      <c r="BN6" s="62">
        <v>0</v>
      </c>
      <c r="BO6" s="2">
        <f t="shared" si="31"/>
        <v>0</v>
      </c>
      <c r="BP6" s="62">
        <v>3</v>
      </c>
      <c r="BQ6" s="2">
        <f t="shared" si="32"/>
        <v>0</v>
      </c>
      <c r="BR6" s="62">
        <v>0</v>
      </c>
      <c r="BS6" s="1">
        <f t="shared" si="33"/>
        <v>0</v>
      </c>
      <c r="BT6" s="62">
        <v>5</v>
      </c>
      <c r="BU6" s="1">
        <f t="shared" si="34"/>
        <v>0</v>
      </c>
      <c r="BV6" s="62">
        <v>0</v>
      </c>
      <c r="BW6" s="1">
        <f t="shared" si="35"/>
        <v>0</v>
      </c>
      <c r="BX6" s="62">
        <v>0</v>
      </c>
      <c r="BY6" s="1">
        <f t="shared" si="36"/>
        <v>0</v>
      </c>
      <c r="BZ6" s="62">
        <v>0</v>
      </c>
      <c r="CA6" s="1">
        <f t="shared" si="37"/>
        <v>0</v>
      </c>
      <c r="CB6" s="62">
        <v>0</v>
      </c>
      <c r="CC6" s="1">
        <f t="shared" si="38"/>
        <v>0</v>
      </c>
      <c r="CD6" s="62">
        <v>0</v>
      </c>
      <c r="CE6" s="1">
        <f t="shared" si="39"/>
        <v>0</v>
      </c>
      <c r="CF6" s="62">
        <v>0</v>
      </c>
      <c r="CG6" s="1">
        <f t="shared" si="40"/>
        <v>0</v>
      </c>
      <c r="CH6" s="62">
        <v>0</v>
      </c>
      <c r="CI6" s="1">
        <f t="shared" si="41"/>
        <v>0</v>
      </c>
      <c r="CJ6" s="62">
        <v>0</v>
      </c>
      <c r="CK6" s="1">
        <f t="shared" si="42"/>
        <v>0</v>
      </c>
      <c r="CL6" s="62">
        <v>0</v>
      </c>
      <c r="CM6" s="1">
        <f t="shared" si="43"/>
        <v>0</v>
      </c>
      <c r="CN6" s="62">
        <v>0</v>
      </c>
      <c r="CO6" s="1">
        <f t="shared" si="44"/>
        <v>0</v>
      </c>
      <c r="CP6" s="62">
        <v>0</v>
      </c>
      <c r="CQ6" s="1">
        <f t="shared" si="45"/>
        <v>0</v>
      </c>
      <c r="CR6" s="62">
        <v>0</v>
      </c>
      <c r="CS6" s="1">
        <f t="shared" si="46"/>
        <v>0</v>
      </c>
      <c r="CT6" s="62">
        <v>0</v>
      </c>
      <c r="CU6" s="1">
        <f t="shared" si="47"/>
        <v>0</v>
      </c>
      <c r="CV6" s="62">
        <v>1</v>
      </c>
      <c r="CW6" s="2">
        <f t="shared" si="48"/>
        <v>0</v>
      </c>
      <c r="CX6" s="62">
        <v>0</v>
      </c>
      <c r="CY6" s="1">
        <f t="shared" si="49"/>
        <v>0</v>
      </c>
      <c r="CZ6" s="62"/>
      <c r="DA6" s="1">
        <f t="shared" si="50"/>
        <v>0</v>
      </c>
      <c r="DB6" s="62"/>
      <c r="DC6" s="1">
        <f t="shared" si="51"/>
        <v>0</v>
      </c>
      <c r="DD6" s="62"/>
      <c r="DE6" s="1">
        <f t="shared" si="52"/>
        <v>0</v>
      </c>
      <c r="DF6" s="62"/>
      <c r="DG6" s="1">
        <f t="shared" si="53"/>
        <v>0</v>
      </c>
      <c r="DH6" s="32">
        <f t="shared" si="54"/>
        <v>0</v>
      </c>
      <c r="DI6" s="33"/>
      <c r="DJ6" s="34">
        <f t="shared" si="55"/>
        <v>0</v>
      </c>
      <c r="DK6" s="33"/>
      <c r="DL6" s="34">
        <f t="shared" si="56"/>
        <v>0</v>
      </c>
      <c r="DM6" s="33"/>
      <c r="DN6" s="34">
        <f t="shared" si="57"/>
        <v>0</v>
      </c>
      <c r="DO6" s="34">
        <f t="shared" si="58"/>
        <v>0</v>
      </c>
      <c r="DP6" s="36">
        <f t="shared" si="59"/>
        <v>0</v>
      </c>
    </row>
    <row r="7" spans="1:120" ht="15.75" customHeight="1">
      <c r="A7" s="29"/>
      <c r="B7" s="84"/>
      <c r="C7" s="60" t="s">
        <v>91</v>
      </c>
      <c r="D7" s="61">
        <v>30</v>
      </c>
      <c r="E7" s="1">
        <f t="shared" si="0"/>
        <v>0</v>
      </c>
      <c r="F7" s="62">
        <v>19.63</v>
      </c>
      <c r="G7" s="1">
        <f t="shared" si="1"/>
        <v>0</v>
      </c>
      <c r="H7" s="62">
        <v>9.6300000000000008</v>
      </c>
      <c r="I7" s="1">
        <f t="shared" si="2"/>
        <v>0</v>
      </c>
      <c r="J7" s="62">
        <v>19.63</v>
      </c>
      <c r="K7" s="1">
        <f t="shared" si="3"/>
        <v>0</v>
      </c>
      <c r="L7" s="62">
        <v>34.36</v>
      </c>
      <c r="M7" s="1">
        <f t="shared" si="4"/>
        <v>0</v>
      </c>
      <c r="N7" s="62">
        <v>34.36</v>
      </c>
      <c r="O7" s="1">
        <f t="shared" si="5"/>
        <v>0</v>
      </c>
      <c r="P7" s="62">
        <v>196.32</v>
      </c>
      <c r="Q7" s="1">
        <f t="shared" si="6"/>
        <v>0</v>
      </c>
      <c r="R7" s="62">
        <v>101.11</v>
      </c>
      <c r="S7" s="1">
        <f t="shared" si="7"/>
        <v>0</v>
      </c>
      <c r="T7" s="62">
        <v>1</v>
      </c>
      <c r="U7" s="1">
        <f t="shared" si="8"/>
        <v>0</v>
      </c>
      <c r="V7" s="62">
        <v>2</v>
      </c>
      <c r="W7" s="1">
        <f t="shared" si="9"/>
        <v>0</v>
      </c>
      <c r="X7" s="62">
        <v>3</v>
      </c>
      <c r="Y7" s="1">
        <f t="shared" si="10"/>
        <v>0</v>
      </c>
      <c r="Z7" s="62">
        <v>6</v>
      </c>
      <c r="AA7" s="1">
        <f t="shared" si="11"/>
        <v>0</v>
      </c>
      <c r="AB7" s="62">
        <v>0</v>
      </c>
      <c r="AC7" s="1">
        <f t="shared" si="12"/>
        <v>0</v>
      </c>
      <c r="AD7" s="62">
        <v>0</v>
      </c>
      <c r="AE7" s="1">
        <f t="shared" si="13"/>
        <v>0</v>
      </c>
      <c r="AF7" s="62">
        <v>0</v>
      </c>
      <c r="AG7" s="1">
        <f t="shared" si="14"/>
        <v>0</v>
      </c>
      <c r="AH7" s="62">
        <v>1</v>
      </c>
      <c r="AI7" s="1">
        <f t="shared" si="15"/>
        <v>0</v>
      </c>
      <c r="AJ7" s="62">
        <v>0</v>
      </c>
      <c r="AK7" s="1">
        <f t="shared" si="16"/>
        <v>0</v>
      </c>
      <c r="AL7" s="62">
        <v>0</v>
      </c>
      <c r="AM7" s="1">
        <f t="shared" si="17"/>
        <v>0</v>
      </c>
      <c r="AN7" s="62">
        <v>1</v>
      </c>
      <c r="AO7" s="1">
        <f t="shared" si="18"/>
        <v>0</v>
      </c>
      <c r="AP7" s="62">
        <v>0</v>
      </c>
      <c r="AQ7" s="1">
        <f t="shared" si="19"/>
        <v>0</v>
      </c>
      <c r="AR7" s="62">
        <v>1</v>
      </c>
      <c r="AS7" s="1">
        <f t="shared" si="20"/>
        <v>0</v>
      </c>
      <c r="AT7" s="62">
        <v>1</v>
      </c>
      <c r="AU7" s="1">
        <f t="shared" si="21"/>
        <v>0</v>
      </c>
      <c r="AV7" s="62">
        <v>0</v>
      </c>
      <c r="AW7" s="1">
        <f t="shared" si="22"/>
        <v>0</v>
      </c>
      <c r="AX7" s="62"/>
      <c r="AY7" s="1">
        <f t="shared" si="23"/>
        <v>0</v>
      </c>
      <c r="AZ7" s="62"/>
      <c r="BA7" s="1">
        <f t="shared" si="24"/>
        <v>0</v>
      </c>
      <c r="BB7" s="62"/>
      <c r="BC7" s="1">
        <f t="shared" si="25"/>
        <v>0</v>
      </c>
      <c r="BD7" s="41">
        <v>0</v>
      </c>
      <c r="BE7" s="1">
        <f t="shared" si="26"/>
        <v>0</v>
      </c>
      <c r="BF7" s="62">
        <v>1</v>
      </c>
      <c r="BG7" s="2">
        <f t="shared" si="27"/>
        <v>0</v>
      </c>
      <c r="BH7" s="62">
        <v>1</v>
      </c>
      <c r="BI7" s="2">
        <f t="shared" si="28"/>
        <v>0</v>
      </c>
      <c r="BJ7" s="41">
        <v>0</v>
      </c>
      <c r="BK7" s="2">
        <f t="shared" si="29"/>
        <v>0</v>
      </c>
      <c r="BL7" s="41">
        <v>0</v>
      </c>
      <c r="BM7" s="2">
        <f t="shared" si="30"/>
        <v>0</v>
      </c>
      <c r="BN7" s="62">
        <v>0</v>
      </c>
      <c r="BO7" s="2">
        <f t="shared" si="31"/>
        <v>0</v>
      </c>
      <c r="BP7" s="62">
        <v>6.5</v>
      </c>
      <c r="BQ7" s="2">
        <f t="shared" si="32"/>
        <v>0</v>
      </c>
      <c r="BR7" s="62">
        <v>0</v>
      </c>
      <c r="BS7" s="1">
        <f t="shared" si="33"/>
        <v>0</v>
      </c>
      <c r="BT7" s="62">
        <v>0</v>
      </c>
      <c r="BU7" s="1">
        <f t="shared" si="34"/>
        <v>0</v>
      </c>
      <c r="BV7" s="62">
        <v>3</v>
      </c>
      <c r="BW7" s="1">
        <f t="shared" si="35"/>
        <v>0</v>
      </c>
      <c r="BX7" s="62">
        <v>2</v>
      </c>
      <c r="BY7" s="1">
        <f t="shared" si="36"/>
        <v>0</v>
      </c>
      <c r="BZ7" s="62">
        <v>0</v>
      </c>
      <c r="CA7" s="1">
        <f t="shared" si="37"/>
        <v>0</v>
      </c>
      <c r="CB7" s="62">
        <v>0</v>
      </c>
      <c r="CC7" s="1">
        <f t="shared" si="38"/>
        <v>0</v>
      </c>
      <c r="CD7" s="62">
        <v>0</v>
      </c>
      <c r="CE7" s="1">
        <f t="shared" si="39"/>
        <v>0</v>
      </c>
      <c r="CF7" s="62">
        <v>0</v>
      </c>
      <c r="CG7" s="1">
        <f t="shared" si="40"/>
        <v>0</v>
      </c>
      <c r="CH7" s="62">
        <v>0</v>
      </c>
      <c r="CI7" s="1">
        <f t="shared" si="41"/>
        <v>0</v>
      </c>
      <c r="CJ7" s="62">
        <v>0</v>
      </c>
      <c r="CK7" s="1">
        <f t="shared" si="42"/>
        <v>0</v>
      </c>
      <c r="CL7" s="62">
        <v>0</v>
      </c>
      <c r="CM7" s="1">
        <f t="shared" si="43"/>
        <v>0</v>
      </c>
      <c r="CN7" s="62">
        <v>0</v>
      </c>
      <c r="CO7" s="1">
        <f t="shared" si="44"/>
        <v>0</v>
      </c>
      <c r="CP7" s="62">
        <v>0</v>
      </c>
      <c r="CQ7" s="1">
        <f t="shared" si="45"/>
        <v>0</v>
      </c>
      <c r="CR7" s="62">
        <v>0</v>
      </c>
      <c r="CS7" s="1">
        <f t="shared" si="46"/>
        <v>0</v>
      </c>
      <c r="CT7" s="62">
        <v>1</v>
      </c>
      <c r="CU7" s="1">
        <f t="shared" si="47"/>
        <v>0</v>
      </c>
      <c r="CV7" s="62">
        <v>1</v>
      </c>
      <c r="CW7" s="2">
        <f t="shared" si="48"/>
        <v>0</v>
      </c>
      <c r="CX7" s="62">
        <v>0</v>
      </c>
      <c r="CY7" s="1">
        <f t="shared" si="49"/>
        <v>0</v>
      </c>
      <c r="CZ7" s="62"/>
      <c r="DA7" s="1">
        <f t="shared" si="50"/>
        <v>0</v>
      </c>
      <c r="DB7" s="62"/>
      <c r="DC7" s="1">
        <f t="shared" si="51"/>
        <v>0</v>
      </c>
      <c r="DD7" s="62"/>
      <c r="DE7" s="1">
        <f t="shared" si="52"/>
        <v>0</v>
      </c>
      <c r="DF7" s="62"/>
      <c r="DG7" s="1">
        <f t="shared" si="53"/>
        <v>0</v>
      </c>
      <c r="DH7" s="32">
        <f t="shared" si="54"/>
        <v>0</v>
      </c>
      <c r="DI7" s="33"/>
      <c r="DJ7" s="34">
        <f t="shared" si="55"/>
        <v>0</v>
      </c>
      <c r="DK7" s="33"/>
      <c r="DL7" s="34">
        <f t="shared" si="56"/>
        <v>0</v>
      </c>
      <c r="DM7" s="33"/>
      <c r="DN7" s="34">
        <f t="shared" si="57"/>
        <v>0</v>
      </c>
      <c r="DO7" s="34">
        <f t="shared" si="58"/>
        <v>0</v>
      </c>
      <c r="DP7" s="36">
        <f t="shared" si="59"/>
        <v>0</v>
      </c>
    </row>
    <row r="8" spans="1:120" ht="15.75" customHeight="1">
      <c r="A8" s="29"/>
      <c r="B8" s="84"/>
      <c r="C8" s="60" t="s">
        <v>92</v>
      </c>
      <c r="D8" s="61">
        <v>39</v>
      </c>
      <c r="E8" s="1">
        <f t="shared" si="0"/>
        <v>0</v>
      </c>
      <c r="F8" s="62">
        <v>36.67</v>
      </c>
      <c r="G8" s="1">
        <f t="shared" si="1"/>
        <v>0</v>
      </c>
      <c r="H8" s="63">
        <v>0</v>
      </c>
      <c r="I8" s="1">
        <f t="shared" si="2"/>
        <v>0</v>
      </c>
      <c r="J8" s="62">
        <v>36.67</v>
      </c>
      <c r="K8" s="1">
        <f t="shared" si="3"/>
        <v>0</v>
      </c>
      <c r="L8" s="63">
        <v>0</v>
      </c>
      <c r="M8" s="1">
        <f t="shared" si="4"/>
        <v>0</v>
      </c>
      <c r="N8" s="63">
        <v>71.95</v>
      </c>
      <c r="O8" s="1">
        <f t="shared" si="5"/>
        <v>0</v>
      </c>
      <c r="P8" s="63">
        <f>122.22+18.02</f>
        <v>140.24</v>
      </c>
      <c r="Q8" s="1">
        <f t="shared" si="6"/>
        <v>0</v>
      </c>
      <c r="R8" s="63">
        <v>49</v>
      </c>
      <c r="S8" s="1">
        <f t="shared" si="7"/>
        <v>0</v>
      </c>
      <c r="T8" s="63">
        <v>1</v>
      </c>
      <c r="U8" s="1">
        <f t="shared" si="8"/>
        <v>0</v>
      </c>
      <c r="V8" s="63">
        <v>0</v>
      </c>
      <c r="W8" s="1">
        <f t="shared" si="9"/>
        <v>0</v>
      </c>
      <c r="X8" s="63">
        <v>0</v>
      </c>
      <c r="Y8" s="1">
        <f t="shared" si="10"/>
        <v>0</v>
      </c>
      <c r="Z8" s="63">
        <v>6</v>
      </c>
      <c r="AA8" s="1">
        <f t="shared" si="11"/>
        <v>0</v>
      </c>
      <c r="AB8" s="63">
        <v>0</v>
      </c>
      <c r="AC8" s="1">
        <f t="shared" si="12"/>
        <v>0</v>
      </c>
      <c r="AD8" s="63">
        <v>0</v>
      </c>
      <c r="AE8" s="1">
        <f t="shared" si="13"/>
        <v>0</v>
      </c>
      <c r="AF8" s="63">
        <v>0</v>
      </c>
      <c r="AG8" s="1">
        <f t="shared" si="14"/>
        <v>0</v>
      </c>
      <c r="AH8" s="63">
        <v>0</v>
      </c>
      <c r="AI8" s="1">
        <f t="shared" si="15"/>
        <v>0</v>
      </c>
      <c r="AJ8" s="63">
        <v>0</v>
      </c>
      <c r="AK8" s="1">
        <f t="shared" si="16"/>
        <v>0</v>
      </c>
      <c r="AL8" s="63">
        <v>0</v>
      </c>
      <c r="AM8" s="1">
        <f t="shared" si="17"/>
        <v>0</v>
      </c>
      <c r="AN8" s="63">
        <v>1</v>
      </c>
      <c r="AO8" s="1">
        <f t="shared" si="18"/>
        <v>0</v>
      </c>
      <c r="AP8" s="63">
        <v>0</v>
      </c>
      <c r="AQ8" s="1">
        <f t="shared" si="19"/>
        <v>0</v>
      </c>
      <c r="AR8" s="63">
        <v>1</v>
      </c>
      <c r="AS8" s="1">
        <f t="shared" si="20"/>
        <v>0</v>
      </c>
      <c r="AT8" s="63">
        <v>1</v>
      </c>
      <c r="AU8" s="1">
        <f t="shared" si="21"/>
        <v>0</v>
      </c>
      <c r="AV8" s="62">
        <v>0</v>
      </c>
      <c r="AW8" s="1">
        <f t="shared" si="22"/>
        <v>0</v>
      </c>
      <c r="AX8" s="63"/>
      <c r="AY8" s="1">
        <f t="shared" si="23"/>
        <v>0</v>
      </c>
      <c r="AZ8" s="62"/>
      <c r="BA8" s="1">
        <f t="shared" si="24"/>
        <v>0</v>
      </c>
      <c r="BB8" s="63"/>
      <c r="BC8" s="1">
        <f t="shared" si="25"/>
        <v>0</v>
      </c>
      <c r="BD8" s="41">
        <v>0</v>
      </c>
      <c r="BE8" s="1">
        <f t="shared" si="26"/>
        <v>0</v>
      </c>
      <c r="BF8" s="63">
        <v>0</v>
      </c>
      <c r="BG8" s="2">
        <f t="shared" si="27"/>
        <v>0</v>
      </c>
      <c r="BH8" s="63">
        <v>0</v>
      </c>
      <c r="BI8" s="2">
        <f t="shared" si="28"/>
        <v>0</v>
      </c>
      <c r="BJ8" s="41">
        <v>0</v>
      </c>
      <c r="BK8" s="2">
        <f t="shared" si="29"/>
        <v>0</v>
      </c>
      <c r="BL8" s="41">
        <v>0</v>
      </c>
      <c r="BM8" s="2">
        <f t="shared" si="30"/>
        <v>0</v>
      </c>
      <c r="BN8" s="63">
        <v>0</v>
      </c>
      <c r="BO8" s="2">
        <f t="shared" si="31"/>
        <v>0</v>
      </c>
      <c r="BP8" s="63">
        <v>0</v>
      </c>
      <c r="BQ8" s="2">
        <f t="shared" si="32"/>
        <v>0</v>
      </c>
      <c r="BR8" s="63">
        <v>0</v>
      </c>
      <c r="BS8" s="1">
        <f t="shared" si="33"/>
        <v>0</v>
      </c>
      <c r="BT8" s="63">
        <v>0</v>
      </c>
      <c r="BU8" s="1">
        <f t="shared" si="34"/>
        <v>0</v>
      </c>
      <c r="BV8" s="63">
        <v>3</v>
      </c>
      <c r="BW8" s="1">
        <f t="shared" si="35"/>
        <v>0</v>
      </c>
      <c r="BX8" s="63">
        <v>3</v>
      </c>
      <c r="BY8" s="1">
        <f t="shared" si="36"/>
        <v>0</v>
      </c>
      <c r="BZ8" s="63">
        <v>0</v>
      </c>
      <c r="CA8" s="1">
        <f t="shared" si="37"/>
        <v>0</v>
      </c>
      <c r="CB8" s="63">
        <v>0</v>
      </c>
      <c r="CC8" s="1">
        <f t="shared" si="38"/>
        <v>0</v>
      </c>
      <c r="CD8" s="63">
        <v>0</v>
      </c>
      <c r="CE8" s="1">
        <f t="shared" si="39"/>
        <v>0</v>
      </c>
      <c r="CF8" s="63">
        <v>0</v>
      </c>
      <c r="CG8" s="1">
        <f t="shared" si="40"/>
        <v>0</v>
      </c>
      <c r="CH8" s="63">
        <v>0</v>
      </c>
      <c r="CI8" s="1">
        <f t="shared" si="41"/>
        <v>0</v>
      </c>
      <c r="CJ8" s="63">
        <v>0</v>
      </c>
      <c r="CK8" s="1">
        <f t="shared" si="42"/>
        <v>0</v>
      </c>
      <c r="CL8" s="63">
        <v>0</v>
      </c>
      <c r="CM8" s="1">
        <f t="shared" si="43"/>
        <v>0</v>
      </c>
      <c r="CN8" s="63">
        <v>0</v>
      </c>
      <c r="CO8" s="1">
        <f t="shared" si="44"/>
        <v>0</v>
      </c>
      <c r="CP8" s="63">
        <v>0</v>
      </c>
      <c r="CQ8" s="1">
        <f t="shared" si="45"/>
        <v>0</v>
      </c>
      <c r="CR8" s="63">
        <v>0</v>
      </c>
      <c r="CS8" s="1">
        <f t="shared" si="46"/>
        <v>0</v>
      </c>
      <c r="CT8" s="63">
        <v>0</v>
      </c>
      <c r="CU8" s="1">
        <f t="shared" si="47"/>
        <v>0</v>
      </c>
      <c r="CV8" s="63">
        <v>1</v>
      </c>
      <c r="CW8" s="2">
        <f t="shared" si="48"/>
        <v>0</v>
      </c>
      <c r="CX8" s="62">
        <v>0</v>
      </c>
      <c r="CY8" s="1">
        <f t="shared" si="49"/>
        <v>0</v>
      </c>
      <c r="CZ8" s="62"/>
      <c r="DA8" s="1">
        <f t="shared" si="50"/>
        <v>0</v>
      </c>
      <c r="DB8" s="62"/>
      <c r="DC8" s="1">
        <f t="shared" si="51"/>
        <v>0</v>
      </c>
      <c r="DD8" s="62"/>
      <c r="DE8" s="1">
        <f t="shared" si="52"/>
        <v>0</v>
      </c>
      <c r="DF8" s="62"/>
      <c r="DG8" s="1">
        <f t="shared" si="53"/>
        <v>0</v>
      </c>
      <c r="DH8" s="32">
        <f t="shared" si="54"/>
        <v>0</v>
      </c>
      <c r="DI8" s="33"/>
      <c r="DJ8" s="34">
        <f t="shared" si="55"/>
        <v>0</v>
      </c>
      <c r="DK8" s="33"/>
      <c r="DL8" s="34">
        <f t="shared" si="56"/>
        <v>0</v>
      </c>
      <c r="DM8" s="33"/>
      <c r="DN8" s="34">
        <f t="shared" si="57"/>
        <v>0</v>
      </c>
      <c r="DO8" s="34">
        <f t="shared" si="58"/>
        <v>0</v>
      </c>
      <c r="DP8" s="36">
        <f t="shared" si="59"/>
        <v>0</v>
      </c>
    </row>
    <row r="9" spans="1:120" ht="15.75" customHeight="1">
      <c r="A9" s="29"/>
      <c r="B9" s="84"/>
      <c r="C9" s="60" t="s">
        <v>93</v>
      </c>
      <c r="D9" s="61">
        <v>20.420000000000002</v>
      </c>
      <c r="E9" s="1">
        <f t="shared" si="0"/>
        <v>0</v>
      </c>
      <c r="F9" s="62">
        <v>35</v>
      </c>
      <c r="G9" s="1">
        <f t="shared" si="1"/>
        <v>0</v>
      </c>
      <c r="H9" s="63">
        <v>0</v>
      </c>
      <c r="I9" s="1">
        <f t="shared" si="2"/>
        <v>0</v>
      </c>
      <c r="J9" s="62">
        <v>27.88</v>
      </c>
      <c r="K9" s="1">
        <f t="shared" si="3"/>
        <v>0</v>
      </c>
      <c r="L9" s="63">
        <v>0</v>
      </c>
      <c r="M9" s="1">
        <f t="shared" si="4"/>
        <v>0</v>
      </c>
      <c r="N9" s="63">
        <v>24.25</v>
      </c>
      <c r="O9" s="1">
        <f t="shared" si="5"/>
        <v>0</v>
      </c>
      <c r="P9" s="63">
        <f>68.06+12.85+33.77+21.92</f>
        <v>136.60000000000002</v>
      </c>
      <c r="Q9" s="1">
        <f t="shared" si="6"/>
        <v>0</v>
      </c>
      <c r="R9" s="63">
        <v>84.82</v>
      </c>
      <c r="S9" s="1">
        <f t="shared" si="7"/>
        <v>0</v>
      </c>
      <c r="T9" s="63">
        <v>1</v>
      </c>
      <c r="U9" s="1">
        <f t="shared" si="8"/>
        <v>0</v>
      </c>
      <c r="V9" s="63">
        <v>0</v>
      </c>
      <c r="W9" s="1">
        <f t="shared" si="9"/>
        <v>0</v>
      </c>
      <c r="X9" s="63">
        <v>0</v>
      </c>
      <c r="Y9" s="1">
        <f t="shared" si="10"/>
        <v>0</v>
      </c>
      <c r="Z9" s="63">
        <v>5</v>
      </c>
      <c r="AA9" s="1">
        <f t="shared" si="11"/>
        <v>0</v>
      </c>
      <c r="AB9" s="63">
        <v>5.22</v>
      </c>
      <c r="AC9" s="1">
        <f t="shared" si="12"/>
        <v>0</v>
      </c>
      <c r="AD9" s="63">
        <v>1</v>
      </c>
      <c r="AE9" s="1">
        <f t="shared" si="13"/>
        <v>0</v>
      </c>
      <c r="AF9" s="63">
        <v>0</v>
      </c>
      <c r="AG9" s="1">
        <f t="shared" si="14"/>
        <v>0</v>
      </c>
      <c r="AH9" s="63">
        <v>0</v>
      </c>
      <c r="AI9" s="1">
        <f t="shared" si="15"/>
        <v>0</v>
      </c>
      <c r="AJ9" s="63">
        <v>0</v>
      </c>
      <c r="AK9" s="1">
        <f t="shared" si="16"/>
        <v>0</v>
      </c>
      <c r="AL9" s="63">
        <v>0</v>
      </c>
      <c r="AM9" s="1">
        <f t="shared" si="17"/>
        <v>0</v>
      </c>
      <c r="AN9" s="63">
        <v>1</v>
      </c>
      <c r="AO9" s="1">
        <f t="shared" si="18"/>
        <v>0</v>
      </c>
      <c r="AP9" s="63">
        <v>0</v>
      </c>
      <c r="AQ9" s="1">
        <f t="shared" si="19"/>
        <v>0</v>
      </c>
      <c r="AR9" s="63">
        <v>1</v>
      </c>
      <c r="AS9" s="1">
        <f t="shared" si="20"/>
        <v>0</v>
      </c>
      <c r="AT9" s="63">
        <v>1</v>
      </c>
      <c r="AU9" s="1">
        <f t="shared" si="21"/>
        <v>0</v>
      </c>
      <c r="AV9" s="62">
        <v>0</v>
      </c>
      <c r="AW9" s="1">
        <f t="shared" si="22"/>
        <v>0</v>
      </c>
      <c r="AX9" s="63"/>
      <c r="AY9" s="1">
        <f t="shared" si="23"/>
        <v>0</v>
      </c>
      <c r="AZ9" s="62"/>
      <c r="BA9" s="1">
        <f t="shared" si="24"/>
        <v>0</v>
      </c>
      <c r="BB9" s="63"/>
      <c r="BC9" s="1">
        <f t="shared" si="25"/>
        <v>0</v>
      </c>
      <c r="BD9" s="41">
        <v>0</v>
      </c>
      <c r="BE9" s="1">
        <f t="shared" si="26"/>
        <v>0</v>
      </c>
      <c r="BF9" s="63">
        <v>0</v>
      </c>
      <c r="BG9" s="2">
        <f t="shared" si="27"/>
        <v>0</v>
      </c>
      <c r="BH9" s="63">
        <v>0</v>
      </c>
      <c r="BI9" s="2">
        <f t="shared" si="28"/>
        <v>0</v>
      </c>
      <c r="BJ9" s="41">
        <v>0</v>
      </c>
      <c r="BK9" s="2">
        <f t="shared" si="29"/>
        <v>0</v>
      </c>
      <c r="BL9" s="41">
        <v>0</v>
      </c>
      <c r="BM9" s="2">
        <f t="shared" si="30"/>
        <v>0</v>
      </c>
      <c r="BN9" s="63">
        <v>0</v>
      </c>
      <c r="BO9" s="2">
        <f t="shared" si="31"/>
        <v>0</v>
      </c>
      <c r="BP9" s="63">
        <v>6</v>
      </c>
      <c r="BQ9" s="2">
        <f t="shared" si="32"/>
        <v>0</v>
      </c>
      <c r="BR9" s="63">
        <v>0</v>
      </c>
      <c r="BS9" s="1">
        <f t="shared" si="33"/>
        <v>0</v>
      </c>
      <c r="BT9" s="63">
        <v>0</v>
      </c>
      <c r="BU9" s="1">
        <f t="shared" si="34"/>
        <v>0</v>
      </c>
      <c r="BV9" s="63">
        <v>4</v>
      </c>
      <c r="BW9" s="1">
        <f t="shared" si="35"/>
        <v>0</v>
      </c>
      <c r="BX9" s="63">
        <v>3</v>
      </c>
      <c r="BY9" s="1">
        <f t="shared" si="36"/>
        <v>0</v>
      </c>
      <c r="BZ9" s="63">
        <v>0</v>
      </c>
      <c r="CA9" s="1">
        <f t="shared" si="37"/>
        <v>0</v>
      </c>
      <c r="CB9" s="63">
        <v>0</v>
      </c>
      <c r="CC9" s="1">
        <f t="shared" si="38"/>
        <v>0</v>
      </c>
      <c r="CD9" s="63">
        <v>0</v>
      </c>
      <c r="CE9" s="1">
        <f t="shared" si="39"/>
        <v>0</v>
      </c>
      <c r="CF9" s="63">
        <v>0</v>
      </c>
      <c r="CG9" s="1">
        <f t="shared" si="40"/>
        <v>0</v>
      </c>
      <c r="CH9" s="63">
        <v>0</v>
      </c>
      <c r="CI9" s="1">
        <f t="shared" si="41"/>
        <v>0</v>
      </c>
      <c r="CJ9" s="63">
        <v>0</v>
      </c>
      <c r="CK9" s="1">
        <f t="shared" si="42"/>
        <v>0</v>
      </c>
      <c r="CL9" s="63">
        <v>0</v>
      </c>
      <c r="CM9" s="1">
        <f t="shared" si="43"/>
        <v>0</v>
      </c>
      <c r="CN9" s="63">
        <v>0</v>
      </c>
      <c r="CO9" s="1">
        <f t="shared" si="44"/>
        <v>0</v>
      </c>
      <c r="CP9" s="63">
        <v>0</v>
      </c>
      <c r="CQ9" s="1">
        <f t="shared" si="45"/>
        <v>0</v>
      </c>
      <c r="CR9" s="63">
        <v>0</v>
      </c>
      <c r="CS9" s="1">
        <f t="shared" si="46"/>
        <v>0</v>
      </c>
      <c r="CT9" s="63">
        <v>0</v>
      </c>
      <c r="CU9" s="1">
        <f t="shared" si="47"/>
        <v>0</v>
      </c>
      <c r="CV9" s="63">
        <v>1</v>
      </c>
      <c r="CW9" s="2">
        <f t="shared" si="48"/>
        <v>0</v>
      </c>
      <c r="CX9" s="62">
        <v>0</v>
      </c>
      <c r="CY9" s="1">
        <f t="shared" si="49"/>
        <v>0</v>
      </c>
      <c r="CZ9" s="62"/>
      <c r="DA9" s="1">
        <f t="shared" si="50"/>
        <v>0</v>
      </c>
      <c r="DB9" s="62"/>
      <c r="DC9" s="1">
        <f t="shared" si="51"/>
        <v>0</v>
      </c>
      <c r="DD9" s="62"/>
      <c r="DE9" s="1">
        <f t="shared" si="52"/>
        <v>0</v>
      </c>
      <c r="DF9" s="62"/>
      <c r="DG9" s="1">
        <f t="shared" si="53"/>
        <v>0</v>
      </c>
      <c r="DH9" s="32">
        <f t="shared" si="54"/>
        <v>0</v>
      </c>
      <c r="DI9" s="33"/>
      <c r="DJ9" s="34">
        <f t="shared" si="55"/>
        <v>0</v>
      </c>
      <c r="DK9" s="33"/>
      <c r="DL9" s="34">
        <f t="shared" si="56"/>
        <v>0</v>
      </c>
      <c r="DM9" s="33"/>
      <c r="DN9" s="34">
        <f t="shared" si="57"/>
        <v>0</v>
      </c>
      <c r="DO9" s="34">
        <f t="shared" si="58"/>
        <v>0</v>
      </c>
      <c r="DP9" s="36">
        <f t="shared" si="59"/>
        <v>0</v>
      </c>
    </row>
    <row r="10" spans="1:120" ht="15.75" customHeight="1">
      <c r="A10" s="29"/>
      <c r="B10" s="84"/>
      <c r="C10" s="60" t="s">
        <v>69</v>
      </c>
      <c r="D10" s="61">
        <v>23.46</v>
      </c>
      <c r="E10" s="1">
        <f t="shared" si="0"/>
        <v>0</v>
      </c>
      <c r="F10" s="62">
        <v>23.46</v>
      </c>
      <c r="G10" s="1">
        <f t="shared" si="1"/>
        <v>0</v>
      </c>
      <c r="H10" s="63">
        <v>8.0299999999999994</v>
      </c>
      <c r="I10" s="1">
        <f t="shared" si="2"/>
        <v>0</v>
      </c>
      <c r="J10" s="62">
        <v>23.46</v>
      </c>
      <c r="K10" s="1">
        <f t="shared" si="3"/>
        <v>0</v>
      </c>
      <c r="L10" s="63">
        <v>52.89</v>
      </c>
      <c r="M10" s="1">
        <f t="shared" si="4"/>
        <v>0</v>
      </c>
      <c r="N10" s="63">
        <v>52.89</v>
      </c>
      <c r="O10" s="1">
        <f t="shared" si="5"/>
        <v>0</v>
      </c>
      <c r="P10" s="63">
        <f>234.6+5.32</f>
        <v>239.92</v>
      </c>
      <c r="Q10" s="1">
        <f t="shared" si="6"/>
        <v>0</v>
      </c>
      <c r="R10" s="63">
        <v>168.02</v>
      </c>
      <c r="S10" s="1">
        <f t="shared" si="7"/>
        <v>0</v>
      </c>
      <c r="T10" s="63">
        <v>1</v>
      </c>
      <c r="U10" s="1">
        <f t="shared" si="8"/>
        <v>0</v>
      </c>
      <c r="V10" s="63">
        <v>0</v>
      </c>
      <c r="W10" s="1">
        <f t="shared" si="9"/>
        <v>0</v>
      </c>
      <c r="X10" s="63">
        <v>2</v>
      </c>
      <c r="Y10" s="1">
        <f t="shared" si="10"/>
        <v>0</v>
      </c>
      <c r="Z10" s="63">
        <v>2</v>
      </c>
      <c r="AA10" s="1">
        <f t="shared" si="11"/>
        <v>0</v>
      </c>
      <c r="AB10" s="63">
        <v>26.88</v>
      </c>
      <c r="AC10" s="1">
        <f t="shared" si="12"/>
        <v>0</v>
      </c>
      <c r="AD10" s="63">
        <v>1</v>
      </c>
      <c r="AE10" s="1">
        <f t="shared" si="13"/>
        <v>0</v>
      </c>
      <c r="AF10" s="63">
        <v>0</v>
      </c>
      <c r="AG10" s="1">
        <f t="shared" si="14"/>
        <v>0</v>
      </c>
      <c r="AH10" s="63">
        <v>0</v>
      </c>
      <c r="AI10" s="1">
        <f t="shared" si="15"/>
        <v>0</v>
      </c>
      <c r="AJ10" s="63">
        <v>0</v>
      </c>
      <c r="AK10" s="1">
        <f t="shared" si="16"/>
        <v>0</v>
      </c>
      <c r="AL10" s="63">
        <v>0</v>
      </c>
      <c r="AM10" s="1">
        <f t="shared" si="17"/>
        <v>0</v>
      </c>
      <c r="AN10" s="63">
        <v>1</v>
      </c>
      <c r="AO10" s="1">
        <f t="shared" si="18"/>
        <v>0</v>
      </c>
      <c r="AP10" s="63">
        <v>0</v>
      </c>
      <c r="AQ10" s="1">
        <f t="shared" si="19"/>
        <v>0</v>
      </c>
      <c r="AR10" s="63">
        <v>1</v>
      </c>
      <c r="AS10" s="1">
        <f t="shared" si="20"/>
        <v>0</v>
      </c>
      <c r="AT10" s="63">
        <v>1</v>
      </c>
      <c r="AU10" s="1">
        <f t="shared" si="21"/>
        <v>0</v>
      </c>
      <c r="AV10" s="62">
        <v>0</v>
      </c>
      <c r="AW10" s="1">
        <f t="shared" si="22"/>
        <v>0</v>
      </c>
      <c r="AX10" s="63"/>
      <c r="AY10" s="1">
        <f t="shared" si="23"/>
        <v>0</v>
      </c>
      <c r="AZ10" s="62"/>
      <c r="BA10" s="1">
        <f t="shared" si="24"/>
        <v>0</v>
      </c>
      <c r="BB10" s="63"/>
      <c r="BC10" s="1">
        <f t="shared" si="25"/>
        <v>0</v>
      </c>
      <c r="BD10" s="41">
        <v>0</v>
      </c>
      <c r="BE10" s="1">
        <f t="shared" si="26"/>
        <v>0</v>
      </c>
      <c r="BF10" s="63">
        <v>0</v>
      </c>
      <c r="BG10" s="2">
        <f t="shared" si="27"/>
        <v>0</v>
      </c>
      <c r="BH10" s="63">
        <v>0</v>
      </c>
      <c r="BI10" s="2">
        <f t="shared" si="28"/>
        <v>0</v>
      </c>
      <c r="BJ10" s="41">
        <v>0</v>
      </c>
      <c r="BK10" s="2">
        <f t="shared" si="29"/>
        <v>0</v>
      </c>
      <c r="BL10" s="41">
        <v>0</v>
      </c>
      <c r="BM10" s="2">
        <f t="shared" si="30"/>
        <v>0</v>
      </c>
      <c r="BN10" s="63">
        <v>0</v>
      </c>
      <c r="BO10" s="2">
        <f t="shared" si="31"/>
        <v>0</v>
      </c>
      <c r="BP10" s="63">
        <v>0</v>
      </c>
      <c r="BQ10" s="2">
        <f t="shared" si="32"/>
        <v>0</v>
      </c>
      <c r="BR10" s="63">
        <v>0</v>
      </c>
      <c r="BS10" s="1">
        <f t="shared" si="33"/>
        <v>0</v>
      </c>
      <c r="BT10" s="63">
        <v>0</v>
      </c>
      <c r="BU10" s="1">
        <f t="shared" si="34"/>
        <v>0</v>
      </c>
      <c r="BV10" s="63">
        <v>0</v>
      </c>
      <c r="BW10" s="1">
        <f t="shared" si="35"/>
        <v>0</v>
      </c>
      <c r="BX10" s="63">
        <v>0</v>
      </c>
      <c r="BY10" s="1">
        <f t="shared" si="36"/>
        <v>0</v>
      </c>
      <c r="BZ10" s="63">
        <v>0</v>
      </c>
      <c r="CA10" s="1">
        <f t="shared" si="37"/>
        <v>0</v>
      </c>
      <c r="CB10" s="63">
        <v>0</v>
      </c>
      <c r="CC10" s="1">
        <f t="shared" si="38"/>
        <v>0</v>
      </c>
      <c r="CD10" s="63">
        <v>0</v>
      </c>
      <c r="CE10" s="1">
        <f t="shared" si="39"/>
        <v>0</v>
      </c>
      <c r="CF10" s="63">
        <v>0</v>
      </c>
      <c r="CG10" s="1">
        <f t="shared" si="40"/>
        <v>0</v>
      </c>
      <c r="CH10" s="63">
        <v>0</v>
      </c>
      <c r="CI10" s="1">
        <f t="shared" si="41"/>
        <v>0</v>
      </c>
      <c r="CJ10" s="63">
        <v>0</v>
      </c>
      <c r="CK10" s="1">
        <f t="shared" si="42"/>
        <v>0</v>
      </c>
      <c r="CL10" s="63">
        <v>0</v>
      </c>
      <c r="CM10" s="1">
        <f t="shared" si="43"/>
        <v>0</v>
      </c>
      <c r="CN10" s="63">
        <v>0</v>
      </c>
      <c r="CO10" s="1">
        <f t="shared" si="44"/>
        <v>0</v>
      </c>
      <c r="CP10" s="63">
        <v>0</v>
      </c>
      <c r="CQ10" s="1">
        <f t="shared" si="45"/>
        <v>0</v>
      </c>
      <c r="CR10" s="63">
        <v>0</v>
      </c>
      <c r="CS10" s="1">
        <f t="shared" si="46"/>
        <v>0</v>
      </c>
      <c r="CT10" s="63">
        <v>0</v>
      </c>
      <c r="CU10" s="1">
        <f t="shared" si="47"/>
        <v>0</v>
      </c>
      <c r="CV10" s="63">
        <v>1</v>
      </c>
      <c r="CW10" s="2">
        <f t="shared" si="48"/>
        <v>0</v>
      </c>
      <c r="CX10" s="62">
        <v>1</v>
      </c>
      <c r="CY10" s="1">
        <f t="shared" si="49"/>
        <v>0</v>
      </c>
      <c r="CZ10" s="62"/>
      <c r="DA10" s="1">
        <f t="shared" si="50"/>
        <v>0</v>
      </c>
      <c r="DB10" s="62"/>
      <c r="DC10" s="1">
        <f t="shared" si="51"/>
        <v>0</v>
      </c>
      <c r="DD10" s="62"/>
      <c r="DE10" s="1">
        <f t="shared" si="52"/>
        <v>0</v>
      </c>
      <c r="DF10" s="62"/>
      <c r="DG10" s="1">
        <f t="shared" si="53"/>
        <v>0</v>
      </c>
      <c r="DH10" s="32">
        <f t="shared" si="54"/>
        <v>0</v>
      </c>
      <c r="DI10" s="33"/>
      <c r="DJ10" s="34">
        <f t="shared" si="55"/>
        <v>0</v>
      </c>
      <c r="DK10" s="33"/>
      <c r="DL10" s="34">
        <f t="shared" si="56"/>
        <v>0</v>
      </c>
      <c r="DM10" s="33"/>
      <c r="DN10" s="34">
        <f t="shared" si="57"/>
        <v>0</v>
      </c>
      <c r="DO10" s="34">
        <f t="shared" si="58"/>
        <v>0</v>
      </c>
      <c r="DP10" s="36">
        <f t="shared" si="59"/>
        <v>0</v>
      </c>
    </row>
    <row r="11" spans="1:120" ht="15.75" customHeight="1">
      <c r="A11" s="29"/>
      <c r="B11" s="84"/>
      <c r="C11" s="60" t="s">
        <v>94</v>
      </c>
      <c r="D11" s="61">
        <v>28.42</v>
      </c>
      <c r="E11" s="1">
        <f t="shared" si="0"/>
        <v>0</v>
      </c>
      <c r="F11" s="62">
        <v>14.21</v>
      </c>
      <c r="G11" s="1">
        <f t="shared" si="1"/>
        <v>0</v>
      </c>
      <c r="H11" s="63">
        <v>9.3699999999999992</v>
      </c>
      <c r="I11" s="1">
        <f t="shared" si="2"/>
        <v>0</v>
      </c>
      <c r="J11" s="62">
        <v>28.42</v>
      </c>
      <c r="K11" s="1">
        <f t="shared" si="3"/>
        <v>0</v>
      </c>
      <c r="L11" s="63">
        <v>0</v>
      </c>
      <c r="M11" s="1">
        <f t="shared" si="4"/>
        <v>0</v>
      </c>
      <c r="N11" s="63">
        <v>44.3</v>
      </c>
      <c r="O11" s="1">
        <f t="shared" si="5"/>
        <v>0</v>
      </c>
      <c r="P11" s="63">
        <f>97.8+52.04</f>
        <v>149.84</v>
      </c>
      <c r="Q11" s="1">
        <f t="shared" si="6"/>
        <v>0</v>
      </c>
      <c r="R11" s="63">
        <v>105.05</v>
      </c>
      <c r="S11" s="1">
        <f t="shared" si="7"/>
        <v>0</v>
      </c>
      <c r="T11" s="63">
        <v>1</v>
      </c>
      <c r="U11" s="1">
        <f t="shared" si="8"/>
        <v>0</v>
      </c>
      <c r="V11" s="63">
        <v>0</v>
      </c>
      <c r="W11" s="1">
        <f t="shared" si="9"/>
        <v>0</v>
      </c>
      <c r="X11" s="63">
        <v>0</v>
      </c>
      <c r="Y11" s="1">
        <f t="shared" si="10"/>
        <v>0</v>
      </c>
      <c r="Z11" s="63">
        <v>5</v>
      </c>
      <c r="AA11" s="1">
        <f t="shared" si="11"/>
        <v>0</v>
      </c>
      <c r="AB11" s="63">
        <v>7.91</v>
      </c>
      <c r="AC11" s="1">
        <f t="shared" si="12"/>
        <v>0</v>
      </c>
      <c r="AD11" s="63">
        <v>1</v>
      </c>
      <c r="AE11" s="1">
        <f t="shared" si="13"/>
        <v>0</v>
      </c>
      <c r="AF11" s="63">
        <v>1</v>
      </c>
      <c r="AG11" s="1">
        <f t="shared" si="14"/>
        <v>0</v>
      </c>
      <c r="AH11" s="63">
        <v>0</v>
      </c>
      <c r="AI11" s="1">
        <f t="shared" si="15"/>
        <v>0</v>
      </c>
      <c r="AJ11" s="63">
        <v>0</v>
      </c>
      <c r="AK11" s="1">
        <f t="shared" si="16"/>
        <v>0</v>
      </c>
      <c r="AL11" s="63">
        <v>0</v>
      </c>
      <c r="AM11" s="1">
        <f t="shared" si="17"/>
        <v>0</v>
      </c>
      <c r="AN11" s="63">
        <v>1</v>
      </c>
      <c r="AO11" s="1">
        <f t="shared" si="18"/>
        <v>0</v>
      </c>
      <c r="AP11" s="63">
        <v>0</v>
      </c>
      <c r="AQ11" s="1">
        <f t="shared" si="19"/>
        <v>0</v>
      </c>
      <c r="AR11" s="63">
        <v>1</v>
      </c>
      <c r="AS11" s="1">
        <f t="shared" si="20"/>
        <v>0</v>
      </c>
      <c r="AT11" s="63">
        <v>1</v>
      </c>
      <c r="AU11" s="1">
        <f t="shared" si="21"/>
        <v>0</v>
      </c>
      <c r="AV11" s="62">
        <v>0</v>
      </c>
      <c r="AW11" s="1">
        <f t="shared" si="22"/>
        <v>0</v>
      </c>
      <c r="AX11" s="63"/>
      <c r="AY11" s="1">
        <f t="shared" si="23"/>
        <v>0</v>
      </c>
      <c r="AZ11" s="62"/>
      <c r="BA11" s="1">
        <f t="shared" si="24"/>
        <v>0</v>
      </c>
      <c r="BB11" s="63"/>
      <c r="BC11" s="1">
        <f t="shared" si="25"/>
        <v>0</v>
      </c>
      <c r="BD11" s="41">
        <v>0</v>
      </c>
      <c r="BE11" s="1">
        <f t="shared" si="26"/>
        <v>0</v>
      </c>
      <c r="BF11" s="63">
        <v>0</v>
      </c>
      <c r="BG11" s="2">
        <f t="shared" si="27"/>
        <v>0</v>
      </c>
      <c r="BH11" s="63">
        <v>0</v>
      </c>
      <c r="BI11" s="2">
        <f t="shared" si="28"/>
        <v>0</v>
      </c>
      <c r="BJ11" s="41">
        <v>0</v>
      </c>
      <c r="BK11" s="2">
        <f t="shared" si="29"/>
        <v>0</v>
      </c>
      <c r="BL11" s="41">
        <v>0</v>
      </c>
      <c r="BM11" s="2">
        <f t="shared" si="30"/>
        <v>0</v>
      </c>
      <c r="BN11" s="63">
        <v>0</v>
      </c>
      <c r="BO11" s="2">
        <f t="shared" si="31"/>
        <v>0</v>
      </c>
      <c r="BP11" s="63">
        <v>0</v>
      </c>
      <c r="BQ11" s="2">
        <f t="shared" si="32"/>
        <v>0</v>
      </c>
      <c r="BR11" s="63">
        <v>0</v>
      </c>
      <c r="BS11" s="1">
        <f t="shared" si="33"/>
        <v>0</v>
      </c>
      <c r="BT11" s="63">
        <v>5</v>
      </c>
      <c r="BU11" s="1">
        <f t="shared" si="34"/>
        <v>0</v>
      </c>
      <c r="BV11" s="63">
        <v>0</v>
      </c>
      <c r="BW11" s="1">
        <f t="shared" si="35"/>
        <v>0</v>
      </c>
      <c r="BX11" s="63">
        <v>0</v>
      </c>
      <c r="BY11" s="1">
        <f t="shared" si="36"/>
        <v>0</v>
      </c>
      <c r="BZ11" s="63">
        <v>3</v>
      </c>
      <c r="CA11" s="1">
        <f t="shared" si="37"/>
        <v>0</v>
      </c>
      <c r="CB11" s="63">
        <v>0</v>
      </c>
      <c r="CC11" s="1">
        <f t="shared" si="38"/>
        <v>0</v>
      </c>
      <c r="CD11" s="63">
        <v>0</v>
      </c>
      <c r="CE11" s="1">
        <f t="shared" si="39"/>
        <v>0</v>
      </c>
      <c r="CF11" s="63">
        <v>0</v>
      </c>
      <c r="CG11" s="1">
        <f t="shared" si="40"/>
        <v>0</v>
      </c>
      <c r="CH11" s="63">
        <v>0</v>
      </c>
      <c r="CI11" s="1">
        <f t="shared" si="41"/>
        <v>0</v>
      </c>
      <c r="CJ11" s="63">
        <v>0</v>
      </c>
      <c r="CK11" s="1">
        <f t="shared" si="42"/>
        <v>0</v>
      </c>
      <c r="CL11" s="63">
        <v>0</v>
      </c>
      <c r="CM11" s="1">
        <f t="shared" si="43"/>
        <v>0</v>
      </c>
      <c r="CN11" s="63">
        <v>0</v>
      </c>
      <c r="CO11" s="1">
        <f t="shared" si="44"/>
        <v>0</v>
      </c>
      <c r="CP11" s="63">
        <v>0</v>
      </c>
      <c r="CQ11" s="1">
        <f t="shared" si="45"/>
        <v>0</v>
      </c>
      <c r="CR11" s="63">
        <v>0</v>
      </c>
      <c r="CS11" s="1">
        <f t="shared" si="46"/>
        <v>0</v>
      </c>
      <c r="CT11" s="63">
        <v>1</v>
      </c>
      <c r="CU11" s="1">
        <f t="shared" si="47"/>
        <v>0</v>
      </c>
      <c r="CV11" s="63">
        <v>1</v>
      </c>
      <c r="CW11" s="2">
        <f t="shared" si="48"/>
        <v>0</v>
      </c>
      <c r="CX11" s="62">
        <v>1</v>
      </c>
      <c r="CY11" s="1">
        <f t="shared" si="49"/>
        <v>0</v>
      </c>
      <c r="CZ11" s="62"/>
      <c r="DA11" s="1">
        <f t="shared" si="50"/>
        <v>0</v>
      </c>
      <c r="DB11" s="62"/>
      <c r="DC11" s="1">
        <f t="shared" si="51"/>
        <v>0</v>
      </c>
      <c r="DD11" s="62"/>
      <c r="DE11" s="1">
        <f t="shared" si="52"/>
        <v>0</v>
      </c>
      <c r="DF11" s="62"/>
      <c r="DG11" s="1">
        <f t="shared" si="53"/>
        <v>0</v>
      </c>
      <c r="DH11" s="32">
        <f t="shared" si="54"/>
        <v>0</v>
      </c>
      <c r="DI11" s="33"/>
      <c r="DJ11" s="34">
        <f t="shared" si="55"/>
        <v>0</v>
      </c>
      <c r="DK11" s="33"/>
      <c r="DL11" s="34">
        <f t="shared" si="56"/>
        <v>0</v>
      </c>
      <c r="DM11" s="33"/>
      <c r="DN11" s="34">
        <f t="shared" si="57"/>
        <v>0</v>
      </c>
      <c r="DO11" s="34">
        <f t="shared" si="58"/>
        <v>0</v>
      </c>
      <c r="DP11" s="36">
        <f t="shared" si="59"/>
        <v>0</v>
      </c>
    </row>
    <row r="12" spans="1:120" ht="15.75" customHeight="1">
      <c r="A12" s="29"/>
      <c r="B12" s="84"/>
      <c r="C12" s="60" t="s">
        <v>70</v>
      </c>
      <c r="D12" s="61">
        <v>16.940000000000001</v>
      </c>
      <c r="E12" s="1">
        <f t="shared" si="0"/>
        <v>0</v>
      </c>
      <c r="F12" s="62">
        <v>16.940000000000001</v>
      </c>
      <c r="G12" s="1">
        <f t="shared" si="1"/>
        <v>0</v>
      </c>
      <c r="H12" s="63">
        <v>7.85</v>
      </c>
      <c r="I12" s="1">
        <f t="shared" si="2"/>
        <v>0</v>
      </c>
      <c r="J12" s="62">
        <v>16.940000000000001</v>
      </c>
      <c r="K12" s="1">
        <f t="shared" si="3"/>
        <v>0</v>
      </c>
      <c r="L12" s="63">
        <v>0</v>
      </c>
      <c r="M12" s="1">
        <f t="shared" si="4"/>
        <v>0</v>
      </c>
      <c r="N12" s="63">
        <v>74.94</v>
      </c>
      <c r="O12" s="1">
        <f t="shared" si="5"/>
        <v>0</v>
      </c>
      <c r="P12" s="63">
        <f>169.41+13.29</f>
        <v>182.7</v>
      </c>
      <c r="Q12" s="1">
        <f t="shared" si="6"/>
        <v>0</v>
      </c>
      <c r="R12" s="63">
        <v>136</v>
      </c>
      <c r="S12" s="1">
        <f t="shared" si="7"/>
        <v>0</v>
      </c>
      <c r="T12" s="63">
        <v>1</v>
      </c>
      <c r="U12" s="1">
        <f t="shared" si="8"/>
        <v>0</v>
      </c>
      <c r="V12" s="63">
        <v>0</v>
      </c>
      <c r="W12" s="1">
        <f t="shared" si="9"/>
        <v>0</v>
      </c>
      <c r="X12" s="63">
        <v>0</v>
      </c>
      <c r="Y12" s="1">
        <f t="shared" si="10"/>
        <v>0</v>
      </c>
      <c r="Z12" s="63">
        <v>6</v>
      </c>
      <c r="AA12" s="1">
        <f t="shared" si="11"/>
        <v>0</v>
      </c>
      <c r="AB12" s="63">
        <v>17.5</v>
      </c>
      <c r="AC12" s="1">
        <f t="shared" si="12"/>
        <v>0</v>
      </c>
      <c r="AD12" s="63">
        <v>1</v>
      </c>
      <c r="AE12" s="1">
        <f t="shared" si="13"/>
        <v>0</v>
      </c>
      <c r="AF12" s="63">
        <v>0</v>
      </c>
      <c r="AG12" s="1">
        <f t="shared" si="14"/>
        <v>0</v>
      </c>
      <c r="AH12" s="63">
        <v>0</v>
      </c>
      <c r="AI12" s="1">
        <f t="shared" si="15"/>
        <v>0</v>
      </c>
      <c r="AJ12" s="63">
        <v>0</v>
      </c>
      <c r="AK12" s="1">
        <f t="shared" si="16"/>
        <v>0</v>
      </c>
      <c r="AL12" s="63">
        <v>0</v>
      </c>
      <c r="AM12" s="1">
        <f t="shared" si="17"/>
        <v>0</v>
      </c>
      <c r="AN12" s="63">
        <v>1</v>
      </c>
      <c r="AO12" s="1">
        <f t="shared" si="18"/>
        <v>0</v>
      </c>
      <c r="AP12" s="63">
        <v>0</v>
      </c>
      <c r="AQ12" s="1">
        <f t="shared" si="19"/>
        <v>0</v>
      </c>
      <c r="AR12" s="63">
        <v>1</v>
      </c>
      <c r="AS12" s="1">
        <f t="shared" si="20"/>
        <v>0</v>
      </c>
      <c r="AT12" s="63">
        <v>1</v>
      </c>
      <c r="AU12" s="1">
        <f t="shared" si="21"/>
        <v>0</v>
      </c>
      <c r="AV12" s="62">
        <v>0</v>
      </c>
      <c r="AW12" s="1">
        <f t="shared" si="22"/>
        <v>0</v>
      </c>
      <c r="AX12" s="63"/>
      <c r="AY12" s="1">
        <f t="shared" si="23"/>
        <v>0</v>
      </c>
      <c r="AZ12" s="62"/>
      <c r="BA12" s="1">
        <f t="shared" si="24"/>
        <v>0</v>
      </c>
      <c r="BB12" s="63"/>
      <c r="BC12" s="1">
        <f t="shared" si="25"/>
        <v>0</v>
      </c>
      <c r="BD12" s="41">
        <v>0</v>
      </c>
      <c r="BE12" s="1">
        <f t="shared" si="26"/>
        <v>0</v>
      </c>
      <c r="BF12" s="63">
        <v>0</v>
      </c>
      <c r="BG12" s="2">
        <f t="shared" si="27"/>
        <v>0</v>
      </c>
      <c r="BH12" s="63">
        <v>0</v>
      </c>
      <c r="BI12" s="2">
        <f t="shared" si="28"/>
        <v>0</v>
      </c>
      <c r="BJ12" s="41">
        <v>0</v>
      </c>
      <c r="BK12" s="2">
        <f t="shared" si="29"/>
        <v>0</v>
      </c>
      <c r="BL12" s="41">
        <v>0</v>
      </c>
      <c r="BM12" s="2">
        <f t="shared" si="30"/>
        <v>0</v>
      </c>
      <c r="BN12" s="63">
        <v>0</v>
      </c>
      <c r="BO12" s="2">
        <f t="shared" si="31"/>
        <v>0</v>
      </c>
      <c r="BP12" s="63">
        <v>0</v>
      </c>
      <c r="BQ12" s="2">
        <f t="shared" si="32"/>
        <v>0</v>
      </c>
      <c r="BR12" s="63">
        <v>0</v>
      </c>
      <c r="BS12" s="1">
        <f t="shared" si="33"/>
        <v>0</v>
      </c>
      <c r="BT12" s="63">
        <v>0</v>
      </c>
      <c r="BU12" s="1">
        <f t="shared" si="34"/>
        <v>0</v>
      </c>
      <c r="BV12" s="63">
        <v>4</v>
      </c>
      <c r="BW12" s="1">
        <f t="shared" si="35"/>
        <v>0</v>
      </c>
      <c r="BX12" s="63">
        <v>3</v>
      </c>
      <c r="BY12" s="1">
        <f t="shared" si="36"/>
        <v>0</v>
      </c>
      <c r="BZ12" s="63">
        <v>0</v>
      </c>
      <c r="CA12" s="1">
        <f t="shared" si="37"/>
        <v>0</v>
      </c>
      <c r="CB12" s="63">
        <v>0</v>
      </c>
      <c r="CC12" s="1">
        <f t="shared" si="38"/>
        <v>0</v>
      </c>
      <c r="CD12" s="63">
        <v>0</v>
      </c>
      <c r="CE12" s="1">
        <f t="shared" si="39"/>
        <v>0</v>
      </c>
      <c r="CF12" s="63">
        <v>0</v>
      </c>
      <c r="CG12" s="1">
        <f t="shared" si="40"/>
        <v>0</v>
      </c>
      <c r="CH12" s="63">
        <v>0</v>
      </c>
      <c r="CI12" s="1">
        <f t="shared" si="41"/>
        <v>0</v>
      </c>
      <c r="CJ12" s="63">
        <v>0</v>
      </c>
      <c r="CK12" s="1">
        <f t="shared" si="42"/>
        <v>0</v>
      </c>
      <c r="CL12" s="63">
        <v>0</v>
      </c>
      <c r="CM12" s="1">
        <f t="shared" si="43"/>
        <v>0</v>
      </c>
      <c r="CN12" s="63">
        <v>0</v>
      </c>
      <c r="CO12" s="1">
        <f t="shared" si="44"/>
        <v>0</v>
      </c>
      <c r="CP12" s="63">
        <v>0</v>
      </c>
      <c r="CQ12" s="1">
        <f t="shared" si="45"/>
        <v>0</v>
      </c>
      <c r="CR12" s="63">
        <v>0</v>
      </c>
      <c r="CS12" s="1">
        <f t="shared" si="46"/>
        <v>0</v>
      </c>
      <c r="CT12" s="63">
        <v>0</v>
      </c>
      <c r="CU12" s="1">
        <f t="shared" si="47"/>
        <v>0</v>
      </c>
      <c r="CV12" s="63">
        <v>1</v>
      </c>
      <c r="CW12" s="2">
        <f t="shared" si="48"/>
        <v>0</v>
      </c>
      <c r="CX12" s="62">
        <v>0</v>
      </c>
      <c r="CY12" s="1">
        <f t="shared" si="49"/>
        <v>0</v>
      </c>
      <c r="CZ12" s="62"/>
      <c r="DA12" s="1">
        <f t="shared" si="50"/>
        <v>0</v>
      </c>
      <c r="DB12" s="62"/>
      <c r="DC12" s="1">
        <f t="shared" si="51"/>
        <v>0</v>
      </c>
      <c r="DD12" s="62"/>
      <c r="DE12" s="1">
        <f t="shared" si="52"/>
        <v>0</v>
      </c>
      <c r="DF12" s="62"/>
      <c r="DG12" s="1">
        <f t="shared" si="53"/>
        <v>0</v>
      </c>
      <c r="DH12" s="32">
        <f t="shared" si="54"/>
        <v>0</v>
      </c>
      <c r="DI12" s="33"/>
      <c r="DJ12" s="34">
        <f t="shared" si="55"/>
        <v>0</v>
      </c>
      <c r="DK12" s="33"/>
      <c r="DL12" s="34">
        <f t="shared" si="56"/>
        <v>0</v>
      </c>
      <c r="DM12" s="33"/>
      <c r="DN12" s="34">
        <f t="shared" si="57"/>
        <v>0</v>
      </c>
      <c r="DO12" s="34">
        <f t="shared" si="58"/>
        <v>0</v>
      </c>
      <c r="DP12" s="36">
        <f t="shared" si="59"/>
        <v>0</v>
      </c>
    </row>
    <row r="13" spans="1:120" ht="15.65" customHeight="1">
      <c r="A13" s="29"/>
      <c r="B13" s="84"/>
      <c r="C13" s="60" t="s">
        <v>71</v>
      </c>
      <c r="D13" s="61">
        <v>22.07</v>
      </c>
      <c r="E13" s="1">
        <f t="shared" si="0"/>
        <v>0</v>
      </c>
      <c r="F13" s="62">
        <v>22.07</v>
      </c>
      <c r="G13" s="1">
        <f t="shared" si="1"/>
        <v>0</v>
      </c>
      <c r="H13" s="63">
        <v>7.23</v>
      </c>
      <c r="I13" s="1">
        <f t="shared" si="2"/>
        <v>0</v>
      </c>
      <c r="J13" s="62">
        <v>13.24</v>
      </c>
      <c r="K13" s="1">
        <f t="shared" si="3"/>
        <v>0</v>
      </c>
      <c r="L13" s="63">
        <v>0</v>
      </c>
      <c r="M13" s="1">
        <f t="shared" si="4"/>
        <v>0</v>
      </c>
      <c r="N13" s="63">
        <v>87.08</v>
      </c>
      <c r="O13" s="1">
        <f t="shared" si="5"/>
        <v>0</v>
      </c>
      <c r="P13" s="63">
        <f>220.72+13.29</f>
        <v>234.01</v>
      </c>
      <c r="Q13" s="1">
        <f t="shared" si="6"/>
        <v>0</v>
      </c>
      <c r="R13" s="63">
        <v>133.93</v>
      </c>
      <c r="S13" s="1">
        <f t="shared" si="7"/>
        <v>0</v>
      </c>
      <c r="T13" s="63">
        <v>1</v>
      </c>
      <c r="U13" s="1">
        <f t="shared" si="8"/>
        <v>0</v>
      </c>
      <c r="V13" s="63">
        <v>0</v>
      </c>
      <c r="W13" s="1">
        <f t="shared" si="9"/>
        <v>0</v>
      </c>
      <c r="X13" s="63">
        <v>0</v>
      </c>
      <c r="Y13" s="1">
        <f t="shared" si="10"/>
        <v>0</v>
      </c>
      <c r="Z13" s="63">
        <v>7</v>
      </c>
      <c r="AA13" s="1">
        <f t="shared" si="11"/>
        <v>0</v>
      </c>
      <c r="AB13" s="63">
        <v>17.5</v>
      </c>
      <c r="AC13" s="1">
        <f t="shared" si="12"/>
        <v>0</v>
      </c>
      <c r="AD13" s="63">
        <v>1</v>
      </c>
      <c r="AE13" s="1">
        <f t="shared" si="13"/>
        <v>0</v>
      </c>
      <c r="AF13" s="63">
        <v>0</v>
      </c>
      <c r="AG13" s="1">
        <f t="shared" si="14"/>
        <v>0</v>
      </c>
      <c r="AH13" s="63">
        <v>0</v>
      </c>
      <c r="AI13" s="1">
        <f t="shared" si="15"/>
        <v>0</v>
      </c>
      <c r="AJ13" s="63">
        <v>0</v>
      </c>
      <c r="AK13" s="1">
        <f t="shared" si="16"/>
        <v>0</v>
      </c>
      <c r="AL13" s="63">
        <v>0</v>
      </c>
      <c r="AM13" s="1">
        <f t="shared" si="17"/>
        <v>0</v>
      </c>
      <c r="AN13" s="63">
        <v>1</v>
      </c>
      <c r="AO13" s="1">
        <f t="shared" si="18"/>
        <v>0</v>
      </c>
      <c r="AP13" s="63">
        <v>0</v>
      </c>
      <c r="AQ13" s="1">
        <f t="shared" si="19"/>
        <v>0</v>
      </c>
      <c r="AR13" s="63">
        <v>1</v>
      </c>
      <c r="AS13" s="1">
        <f t="shared" si="20"/>
        <v>0</v>
      </c>
      <c r="AT13" s="63">
        <v>1</v>
      </c>
      <c r="AU13" s="1">
        <f t="shared" si="21"/>
        <v>0</v>
      </c>
      <c r="AV13" s="62">
        <v>0</v>
      </c>
      <c r="AW13" s="1">
        <f t="shared" si="22"/>
        <v>0</v>
      </c>
      <c r="AX13" s="63"/>
      <c r="AY13" s="1">
        <f t="shared" si="23"/>
        <v>0</v>
      </c>
      <c r="AZ13" s="62"/>
      <c r="BA13" s="1">
        <f t="shared" si="24"/>
        <v>0</v>
      </c>
      <c r="BB13" s="63"/>
      <c r="BC13" s="1">
        <f t="shared" si="25"/>
        <v>0</v>
      </c>
      <c r="BD13" s="41">
        <v>0</v>
      </c>
      <c r="BE13" s="1">
        <f t="shared" si="26"/>
        <v>0</v>
      </c>
      <c r="BF13" s="63">
        <v>0</v>
      </c>
      <c r="BG13" s="2">
        <f t="shared" si="27"/>
        <v>0</v>
      </c>
      <c r="BH13" s="63">
        <v>0</v>
      </c>
      <c r="BI13" s="2">
        <f t="shared" si="28"/>
        <v>0</v>
      </c>
      <c r="BJ13" s="41">
        <v>0</v>
      </c>
      <c r="BK13" s="2">
        <f t="shared" si="29"/>
        <v>0</v>
      </c>
      <c r="BL13" s="41">
        <v>0</v>
      </c>
      <c r="BM13" s="2">
        <f t="shared" si="30"/>
        <v>0</v>
      </c>
      <c r="BN13" s="63">
        <v>0</v>
      </c>
      <c r="BO13" s="2">
        <f t="shared" si="31"/>
        <v>0</v>
      </c>
      <c r="BP13" s="63">
        <v>0</v>
      </c>
      <c r="BQ13" s="2">
        <f t="shared" si="32"/>
        <v>0</v>
      </c>
      <c r="BR13" s="63">
        <v>0</v>
      </c>
      <c r="BS13" s="1">
        <f t="shared" si="33"/>
        <v>0</v>
      </c>
      <c r="BT13" s="63">
        <v>11</v>
      </c>
      <c r="BU13" s="1">
        <f t="shared" si="34"/>
        <v>0</v>
      </c>
      <c r="BV13" s="63">
        <v>7</v>
      </c>
      <c r="BW13" s="1">
        <f t="shared" si="35"/>
        <v>0</v>
      </c>
      <c r="BX13" s="63">
        <v>4</v>
      </c>
      <c r="BY13" s="1">
        <f t="shared" si="36"/>
        <v>0</v>
      </c>
      <c r="BZ13" s="63">
        <v>0</v>
      </c>
      <c r="CA13" s="1">
        <f t="shared" si="37"/>
        <v>0</v>
      </c>
      <c r="CB13" s="63">
        <v>0</v>
      </c>
      <c r="CC13" s="1">
        <f t="shared" si="38"/>
        <v>0</v>
      </c>
      <c r="CD13" s="63">
        <v>0</v>
      </c>
      <c r="CE13" s="1">
        <f t="shared" si="39"/>
        <v>0</v>
      </c>
      <c r="CF13" s="63">
        <v>0</v>
      </c>
      <c r="CG13" s="1">
        <f t="shared" si="40"/>
        <v>0</v>
      </c>
      <c r="CH13" s="63">
        <v>0</v>
      </c>
      <c r="CI13" s="1">
        <f t="shared" si="41"/>
        <v>0</v>
      </c>
      <c r="CJ13" s="63">
        <v>0</v>
      </c>
      <c r="CK13" s="1">
        <f t="shared" si="42"/>
        <v>0</v>
      </c>
      <c r="CL13" s="63">
        <v>0</v>
      </c>
      <c r="CM13" s="1">
        <f t="shared" si="43"/>
        <v>0</v>
      </c>
      <c r="CN13" s="63">
        <v>0</v>
      </c>
      <c r="CO13" s="1">
        <f t="shared" si="44"/>
        <v>0</v>
      </c>
      <c r="CP13" s="63">
        <v>0</v>
      </c>
      <c r="CQ13" s="1">
        <f t="shared" si="45"/>
        <v>0</v>
      </c>
      <c r="CR13" s="63">
        <v>0</v>
      </c>
      <c r="CS13" s="1">
        <f t="shared" si="46"/>
        <v>0</v>
      </c>
      <c r="CT13" s="63">
        <v>0</v>
      </c>
      <c r="CU13" s="1">
        <f t="shared" si="47"/>
        <v>0</v>
      </c>
      <c r="CV13" s="63">
        <v>1</v>
      </c>
      <c r="CW13" s="2">
        <f t="shared" si="48"/>
        <v>0</v>
      </c>
      <c r="CX13" s="62">
        <v>0</v>
      </c>
      <c r="CY13" s="1">
        <f t="shared" si="49"/>
        <v>0</v>
      </c>
      <c r="CZ13" s="62"/>
      <c r="DA13" s="1">
        <f t="shared" si="50"/>
        <v>0</v>
      </c>
      <c r="DB13" s="62"/>
      <c r="DC13" s="1">
        <f t="shared" si="51"/>
        <v>0</v>
      </c>
      <c r="DD13" s="62"/>
      <c r="DE13" s="1">
        <f t="shared" si="52"/>
        <v>0</v>
      </c>
      <c r="DF13" s="62"/>
      <c r="DG13" s="1">
        <f t="shared" si="53"/>
        <v>0</v>
      </c>
      <c r="DH13" s="32">
        <f t="shared" si="54"/>
        <v>0</v>
      </c>
      <c r="DI13" s="33"/>
      <c r="DJ13" s="34">
        <f t="shared" si="55"/>
        <v>0</v>
      </c>
      <c r="DK13" s="33"/>
      <c r="DL13" s="34">
        <f t="shared" si="56"/>
        <v>0</v>
      </c>
      <c r="DM13" s="33"/>
      <c r="DN13" s="34">
        <f t="shared" si="57"/>
        <v>0</v>
      </c>
      <c r="DO13" s="34">
        <f t="shared" si="58"/>
        <v>0</v>
      </c>
      <c r="DP13" s="36">
        <f t="shared" si="59"/>
        <v>0</v>
      </c>
    </row>
    <row r="14" spans="1:120" ht="15.75" customHeight="1">
      <c r="A14" s="29"/>
      <c r="B14" s="84"/>
      <c r="C14" s="60" t="s">
        <v>95</v>
      </c>
      <c r="D14" s="61">
        <v>14.43</v>
      </c>
      <c r="E14" s="1">
        <f t="shared" si="0"/>
        <v>0</v>
      </c>
      <c r="F14" s="62">
        <v>14.43</v>
      </c>
      <c r="G14" s="1">
        <f t="shared" si="1"/>
        <v>0</v>
      </c>
      <c r="H14" s="63">
        <v>15.35</v>
      </c>
      <c r="I14" s="1">
        <f t="shared" si="2"/>
        <v>0</v>
      </c>
      <c r="J14" s="62">
        <v>18.95</v>
      </c>
      <c r="K14" s="1">
        <f t="shared" si="3"/>
        <v>0</v>
      </c>
      <c r="L14" s="63">
        <v>0</v>
      </c>
      <c r="M14" s="1">
        <f t="shared" si="4"/>
        <v>0</v>
      </c>
      <c r="N14" s="63">
        <v>28.979999999999997</v>
      </c>
      <c r="O14" s="1">
        <f t="shared" si="5"/>
        <v>0</v>
      </c>
      <c r="P14" s="63">
        <f>33.46+30.75</f>
        <v>64.210000000000008</v>
      </c>
      <c r="Q14" s="1">
        <f t="shared" si="6"/>
        <v>0</v>
      </c>
      <c r="R14" s="63">
        <v>37.92</v>
      </c>
      <c r="S14" s="1">
        <f t="shared" si="7"/>
        <v>0</v>
      </c>
      <c r="T14" s="63">
        <v>0</v>
      </c>
      <c r="U14" s="1">
        <f t="shared" si="8"/>
        <v>0</v>
      </c>
      <c r="V14" s="63">
        <v>0</v>
      </c>
      <c r="W14" s="1">
        <f t="shared" si="9"/>
        <v>0</v>
      </c>
      <c r="X14" s="63">
        <v>0</v>
      </c>
      <c r="Y14" s="1">
        <f t="shared" si="10"/>
        <v>0</v>
      </c>
      <c r="Z14" s="63">
        <v>0</v>
      </c>
      <c r="AA14" s="1">
        <f t="shared" si="11"/>
        <v>0</v>
      </c>
      <c r="AB14" s="63">
        <v>10.25</v>
      </c>
      <c r="AC14" s="1">
        <f t="shared" si="12"/>
        <v>0</v>
      </c>
      <c r="AD14" s="63">
        <v>1</v>
      </c>
      <c r="AE14" s="1">
        <f t="shared" si="13"/>
        <v>0</v>
      </c>
      <c r="AF14" s="63">
        <v>0</v>
      </c>
      <c r="AG14" s="1">
        <f t="shared" si="14"/>
        <v>0</v>
      </c>
      <c r="AH14" s="63">
        <v>0</v>
      </c>
      <c r="AI14" s="1">
        <f t="shared" si="15"/>
        <v>0</v>
      </c>
      <c r="AJ14" s="63">
        <v>0</v>
      </c>
      <c r="AK14" s="1">
        <f t="shared" si="16"/>
        <v>0</v>
      </c>
      <c r="AL14" s="63">
        <v>0</v>
      </c>
      <c r="AM14" s="1">
        <f t="shared" si="17"/>
        <v>0</v>
      </c>
      <c r="AN14" s="63">
        <v>1</v>
      </c>
      <c r="AO14" s="1">
        <f t="shared" si="18"/>
        <v>0</v>
      </c>
      <c r="AP14" s="64">
        <v>1</v>
      </c>
      <c r="AQ14" s="1">
        <f t="shared" si="19"/>
        <v>0</v>
      </c>
      <c r="AR14" s="63">
        <v>1</v>
      </c>
      <c r="AS14" s="1">
        <f t="shared" si="20"/>
        <v>0</v>
      </c>
      <c r="AT14" s="63">
        <v>1</v>
      </c>
      <c r="AU14" s="1">
        <f t="shared" si="21"/>
        <v>0</v>
      </c>
      <c r="AV14" s="62">
        <v>0</v>
      </c>
      <c r="AW14" s="1">
        <f t="shared" si="22"/>
        <v>0</v>
      </c>
      <c r="AX14" s="63"/>
      <c r="AY14" s="1">
        <f t="shared" si="23"/>
        <v>0</v>
      </c>
      <c r="AZ14" s="62"/>
      <c r="BA14" s="1">
        <f t="shared" si="24"/>
        <v>0</v>
      </c>
      <c r="BB14" s="63"/>
      <c r="BC14" s="1">
        <f t="shared" si="25"/>
        <v>0</v>
      </c>
      <c r="BD14" s="41">
        <v>0</v>
      </c>
      <c r="BE14" s="1">
        <f t="shared" si="26"/>
        <v>0</v>
      </c>
      <c r="BF14" s="63">
        <v>0</v>
      </c>
      <c r="BG14" s="2">
        <f t="shared" si="27"/>
        <v>0</v>
      </c>
      <c r="BH14" s="63">
        <v>0</v>
      </c>
      <c r="BI14" s="2">
        <f t="shared" si="28"/>
        <v>0</v>
      </c>
      <c r="BJ14" s="41">
        <v>0</v>
      </c>
      <c r="BK14" s="2">
        <f t="shared" si="29"/>
        <v>0</v>
      </c>
      <c r="BL14" s="41">
        <v>0</v>
      </c>
      <c r="BM14" s="2">
        <f t="shared" si="30"/>
        <v>0</v>
      </c>
      <c r="BN14" s="63">
        <v>0</v>
      </c>
      <c r="BO14" s="2">
        <f t="shared" si="31"/>
        <v>0</v>
      </c>
      <c r="BP14" s="63">
        <v>2.4</v>
      </c>
      <c r="BQ14" s="2">
        <f t="shared" si="32"/>
        <v>0</v>
      </c>
      <c r="BR14" s="63">
        <v>0</v>
      </c>
      <c r="BS14" s="1">
        <f t="shared" si="33"/>
        <v>0</v>
      </c>
      <c r="BT14" s="63">
        <v>0</v>
      </c>
      <c r="BU14" s="1">
        <f t="shared" si="34"/>
        <v>0</v>
      </c>
      <c r="BV14" s="63">
        <v>3</v>
      </c>
      <c r="BW14" s="1">
        <f t="shared" si="35"/>
        <v>0</v>
      </c>
      <c r="BX14" s="63">
        <v>2</v>
      </c>
      <c r="BY14" s="1">
        <f t="shared" si="36"/>
        <v>0</v>
      </c>
      <c r="BZ14" s="63">
        <v>0</v>
      </c>
      <c r="CA14" s="1">
        <f t="shared" si="37"/>
        <v>0</v>
      </c>
      <c r="CB14" s="63">
        <v>0</v>
      </c>
      <c r="CC14" s="1">
        <f t="shared" si="38"/>
        <v>0</v>
      </c>
      <c r="CD14" s="63">
        <v>0</v>
      </c>
      <c r="CE14" s="1">
        <f t="shared" si="39"/>
        <v>0</v>
      </c>
      <c r="CF14" s="63">
        <v>0</v>
      </c>
      <c r="CG14" s="1">
        <f t="shared" si="40"/>
        <v>0</v>
      </c>
      <c r="CH14" s="63">
        <v>0</v>
      </c>
      <c r="CI14" s="1">
        <f t="shared" si="41"/>
        <v>0</v>
      </c>
      <c r="CJ14" s="63">
        <v>0</v>
      </c>
      <c r="CK14" s="1">
        <f t="shared" si="42"/>
        <v>0</v>
      </c>
      <c r="CL14" s="63">
        <v>0</v>
      </c>
      <c r="CM14" s="1">
        <f t="shared" si="43"/>
        <v>0</v>
      </c>
      <c r="CN14" s="63">
        <v>0</v>
      </c>
      <c r="CO14" s="1">
        <f t="shared" si="44"/>
        <v>0</v>
      </c>
      <c r="CP14" s="63">
        <v>0</v>
      </c>
      <c r="CQ14" s="1">
        <f t="shared" si="45"/>
        <v>0</v>
      </c>
      <c r="CR14" s="63">
        <v>0</v>
      </c>
      <c r="CS14" s="1">
        <f t="shared" si="46"/>
        <v>0</v>
      </c>
      <c r="CT14" s="63">
        <v>0</v>
      </c>
      <c r="CU14" s="1">
        <f t="shared" si="47"/>
        <v>0</v>
      </c>
      <c r="CV14" s="63">
        <v>1</v>
      </c>
      <c r="CW14" s="2">
        <f t="shared" si="48"/>
        <v>0</v>
      </c>
      <c r="CX14" s="62">
        <v>0</v>
      </c>
      <c r="CY14" s="1">
        <f t="shared" si="49"/>
        <v>0</v>
      </c>
      <c r="CZ14" s="62"/>
      <c r="DA14" s="1">
        <f t="shared" si="50"/>
        <v>0</v>
      </c>
      <c r="DB14" s="62"/>
      <c r="DC14" s="1">
        <f t="shared" si="51"/>
        <v>0</v>
      </c>
      <c r="DD14" s="62"/>
      <c r="DE14" s="1">
        <f t="shared" si="52"/>
        <v>0</v>
      </c>
      <c r="DF14" s="62"/>
      <c r="DG14" s="1">
        <f t="shared" si="53"/>
        <v>0</v>
      </c>
      <c r="DH14" s="32">
        <f t="shared" si="54"/>
        <v>0</v>
      </c>
      <c r="DI14" s="33"/>
      <c r="DJ14" s="34">
        <f t="shared" si="55"/>
        <v>0</v>
      </c>
      <c r="DK14" s="33"/>
      <c r="DL14" s="34">
        <f t="shared" si="56"/>
        <v>0</v>
      </c>
      <c r="DM14" s="33"/>
      <c r="DN14" s="34">
        <f t="shared" si="57"/>
        <v>0</v>
      </c>
      <c r="DO14" s="34">
        <f t="shared" si="58"/>
        <v>0</v>
      </c>
      <c r="DP14" s="36">
        <f t="shared" si="59"/>
        <v>0</v>
      </c>
    </row>
    <row r="15" spans="1:120" ht="16.5" customHeight="1">
      <c r="A15" s="29"/>
      <c r="B15" s="84"/>
      <c r="C15" s="60" t="s">
        <v>96</v>
      </c>
      <c r="D15" s="61">
        <v>77.180999999999997</v>
      </c>
      <c r="E15" s="1">
        <f t="shared" si="0"/>
        <v>0</v>
      </c>
      <c r="F15" s="62">
        <v>13.13</v>
      </c>
      <c r="G15" s="1">
        <f t="shared" si="1"/>
        <v>0</v>
      </c>
      <c r="H15" s="63">
        <v>19.406000000000002</v>
      </c>
      <c r="I15" s="1">
        <f t="shared" si="2"/>
        <v>0</v>
      </c>
      <c r="J15" s="61">
        <v>77.180999999999997</v>
      </c>
      <c r="K15" s="1">
        <f t="shared" si="3"/>
        <v>0</v>
      </c>
      <c r="L15" s="63">
        <v>0</v>
      </c>
      <c r="M15" s="1">
        <f t="shared" si="4"/>
        <v>0</v>
      </c>
      <c r="N15" s="63">
        <v>45.19</v>
      </c>
      <c r="O15" s="1">
        <f t="shared" si="5"/>
        <v>0</v>
      </c>
      <c r="P15" s="63">
        <f>257.27+97.03</f>
        <v>354.29999999999995</v>
      </c>
      <c r="Q15" s="1">
        <f t="shared" si="6"/>
        <v>0</v>
      </c>
      <c r="R15" s="63">
        <v>257.27</v>
      </c>
      <c r="S15" s="1">
        <f t="shared" si="7"/>
        <v>0</v>
      </c>
      <c r="T15" s="63">
        <v>1</v>
      </c>
      <c r="U15" s="1">
        <f t="shared" si="8"/>
        <v>0</v>
      </c>
      <c r="V15" s="63">
        <v>0</v>
      </c>
      <c r="W15" s="1">
        <f t="shared" si="9"/>
        <v>0</v>
      </c>
      <c r="X15" s="63">
        <v>0</v>
      </c>
      <c r="Y15" s="1">
        <f t="shared" si="10"/>
        <v>0</v>
      </c>
      <c r="Z15" s="63">
        <v>5</v>
      </c>
      <c r="AA15" s="1">
        <f t="shared" si="11"/>
        <v>0</v>
      </c>
      <c r="AB15" s="63">
        <v>0</v>
      </c>
      <c r="AC15" s="1">
        <f t="shared" si="12"/>
        <v>0</v>
      </c>
      <c r="AD15" s="63">
        <v>0</v>
      </c>
      <c r="AE15" s="1">
        <f t="shared" si="13"/>
        <v>0</v>
      </c>
      <c r="AF15" s="63">
        <v>3</v>
      </c>
      <c r="AG15" s="1">
        <f t="shared" si="14"/>
        <v>0</v>
      </c>
      <c r="AH15" s="63">
        <v>0</v>
      </c>
      <c r="AI15" s="1">
        <f t="shared" si="15"/>
        <v>0</v>
      </c>
      <c r="AJ15" s="63">
        <v>0</v>
      </c>
      <c r="AK15" s="1">
        <f t="shared" si="16"/>
        <v>0</v>
      </c>
      <c r="AL15" s="63">
        <v>0</v>
      </c>
      <c r="AM15" s="1">
        <f t="shared" si="17"/>
        <v>0</v>
      </c>
      <c r="AN15" s="63">
        <v>1</v>
      </c>
      <c r="AO15" s="1">
        <f t="shared" si="18"/>
        <v>0</v>
      </c>
      <c r="AP15" s="64">
        <v>1</v>
      </c>
      <c r="AQ15" s="1">
        <f t="shared" si="19"/>
        <v>0</v>
      </c>
      <c r="AR15" s="63">
        <v>1</v>
      </c>
      <c r="AS15" s="1">
        <f t="shared" si="20"/>
        <v>0</v>
      </c>
      <c r="AT15" s="63">
        <v>1</v>
      </c>
      <c r="AU15" s="1">
        <f t="shared" si="21"/>
        <v>0</v>
      </c>
      <c r="AV15" s="62">
        <v>0</v>
      </c>
      <c r="AW15" s="1">
        <f t="shared" si="22"/>
        <v>0</v>
      </c>
      <c r="AX15" s="63"/>
      <c r="AY15" s="1">
        <f t="shared" si="23"/>
        <v>0</v>
      </c>
      <c r="AZ15" s="62"/>
      <c r="BA15" s="1">
        <f t="shared" si="24"/>
        <v>0</v>
      </c>
      <c r="BB15" s="63"/>
      <c r="BC15" s="1">
        <f t="shared" si="25"/>
        <v>0</v>
      </c>
      <c r="BD15" s="41">
        <v>0</v>
      </c>
      <c r="BE15" s="1">
        <f t="shared" si="26"/>
        <v>0</v>
      </c>
      <c r="BF15" s="63">
        <v>0</v>
      </c>
      <c r="BG15" s="2">
        <f t="shared" si="27"/>
        <v>0</v>
      </c>
      <c r="BH15" s="63">
        <v>0</v>
      </c>
      <c r="BI15" s="2">
        <f t="shared" si="28"/>
        <v>0</v>
      </c>
      <c r="BJ15" s="41">
        <v>0</v>
      </c>
      <c r="BK15" s="2">
        <f t="shared" si="29"/>
        <v>0</v>
      </c>
      <c r="BL15" s="41">
        <v>0</v>
      </c>
      <c r="BM15" s="2">
        <f t="shared" si="30"/>
        <v>0</v>
      </c>
      <c r="BN15" s="63">
        <v>0</v>
      </c>
      <c r="BO15" s="2">
        <f t="shared" si="31"/>
        <v>0</v>
      </c>
      <c r="BP15" s="63">
        <v>6.5</v>
      </c>
      <c r="BQ15" s="2">
        <f t="shared" si="32"/>
        <v>0</v>
      </c>
      <c r="BR15" s="63">
        <v>0</v>
      </c>
      <c r="BS15" s="1">
        <f t="shared" si="33"/>
        <v>0</v>
      </c>
      <c r="BT15" s="63">
        <v>0</v>
      </c>
      <c r="BU15" s="1">
        <f t="shared" si="34"/>
        <v>0</v>
      </c>
      <c r="BV15" s="63">
        <v>6</v>
      </c>
      <c r="BW15" s="1">
        <f t="shared" si="35"/>
        <v>0</v>
      </c>
      <c r="BX15" s="63">
        <v>3</v>
      </c>
      <c r="BY15" s="1">
        <f t="shared" si="36"/>
        <v>0</v>
      </c>
      <c r="BZ15" s="63">
        <v>0</v>
      </c>
      <c r="CA15" s="1">
        <f t="shared" si="37"/>
        <v>0</v>
      </c>
      <c r="CB15" s="63">
        <v>0</v>
      </c>
      <c r="CC15" s="1">
        <f t="shared" si="38"/>
        <v>0</v>
      </c>
      <c r="CD15" s="63">
        <v>0</v>
      </c>
      <c r="CE15" s="1">
        <f t="shared" si="39"/>
        <v>0</v>
      </c>
      <c r="CF15" s="63">
        <v>0</v>
      </c>
      <c r="CG15" s="1">
        <f t="shared" si="40"/>
        <v>0</v>
      </c>
      <c r="CH15" s="63">
        <v>0</v>
      </c>
      <c r="CI15" s="1">
        <f t="shared" si="41"/>
        <v>0</v>
      </c>
      <c r="CJ15" s="63">
        <v>0</v>
      </c>
      <c r="CK15" s="1">
        <f t="shared" si="42"/>
        <v>0</v>
      </c>
      <c r="CL15" s="63">
        <v>0</v>
      </c>
      <c r="CM15" s="1">
        <f t="shared" si="43"/>
        <v>0</v>
      </c>
      <c r="CN15" s="63">
        <v>0</v>
      </c>
      <c r="CO15" s="1">
        <f t="shared" si="44"/>
        <v>0</v>
      </c>
      <c r="CP15" s="63">
        <v>0</v>
      </c>
      <c r="CQ15" s="1">
        <f t="shared" si="45"/>
        <v>0</v>
      </c>
      <c r="CR15" s="63">
        <v>0</v>
      </c>
      <c r="CS15" s="1">
        <f t="shared" si="46"/>
        <v>0</v>
      </c>
      <c r="CT15" s="63">
        <v>0</v>
      </c>
      <c r="CU15" s="1">
        <f t="shared" si="47"/>
        <v>0</v>
      </c>
      <c r="CV15" s="63">
        <v>1</v>
      </c>
      <c r="CW15" s="2">
        <f t="shared" si="48"/>
        <v>0</v>
      </c>
      <c r="CX15" s="62">
        <v>0</v>
      </c>
      <c r="CY15" s="1">
        <f t="shared" si="49"/>
        <v>0</v>
      </c>
      <c r="CZ15" s="62"/>
      <c r="DA15" s="1">
        <f t="shared" si="50"/>
        <v>0</v>
      </c>
      <c r="DB15" s="62"/>
      <c r="DC15" s="1">
        <f t="shared" si="51"/>
        <v>0</v>
      </c>
      <c r="DD15" s="62"/>
      <c r="DE15" s="1">
        <f t="shared" si="52"/>
        <v>0</v>
      </c>
      <c r="DF15" s="62"/>
      <c r="DG15" s="1">
        <f t="shared" si="53"/>
        <v>0</v>
      </c>
      <c r="DH15" s="32">
        <f t="shared" si="54"/>
        <v>0</v>
      </c>
      <c r="DI15" s="33"/>
      <c r="DJ15" s="34">
        <f t="shared" si="55"/>
        <v>0</v>
      </c>
      <c r="DK15" s="33"/>
      <c r="DL15" s="34">
        <f t="shared" si="56"/>
        <v>0</v>
      </c>
      <c r="DM15" s="33"/>
      <c r="DN15" s="34">
        <f t="shared" si="57"/>
        <v>0</v>
      </c>
      <c r="DO15" s="34">
        <f t="shared" si="58"/>
        <v>0</v>
      </c>
      <c r="DP15" s="36">
        <f t="shared" si="59"/>
        <v>0</v>
      </c>
    </row>
    <row r="16" spans="1:120" ht="16" thickBot="1">
      <c r="A16" s="29"/>
      <c r="B16" s="96"/>
      <c r="C16" s="60" t="s">
        <v>97</v>
      </c>
      <c r="D16" s="61">
        <v>18.053000000000001</v>
      </c>
      <c r="E16" s="1">
        <f t="shared" si="0"/>
        <v>0</v>
      </c>
      <c r="F16" s="62">
        <v>30</v>
      </c>
      <c r="G16" s="1">
        <f t="shared" si="1"/>
        <v>0</v>
      </c>
      <c r="H16" s="63">
        <v>18.05</v>
      </c>
      <c r="I16" s="1">
        <f t="shared" si="2"/>
        <v>0</v>
      </c>
      <c r="J16" s="61">
        <v>18.05</v>
      </c>
      <c r="K16" s="1">
        <f t="shared" si="3"/>
        <v>0</v>
      </c>
      <c r="L16" s="63">
        <v>8.4</v>
      </c>
      <c r="M16" s="1">
        <f t="shared" si="4"/>
        <v>0</v>
      </c>
      <c r="N16" s="63">
        <v>7.31</v>
      </c>
      <c r="O16" s="1">
        <f t="shared" si="5"/>
        <v>0</v>
      </c>
      <c r="P16" s="63">
        <v>90.26</v>
      </c>
      <c r="Q16" s="1">
        <f t="shared" si="6"/>
        <v>0</v>
      </c>
      <c r="R16" s="63">
        <v>54.88</v>
      </c>
      <c r="S16" s="1">
        <f t="shared" si="7"/>
        <v>0</v>
      </c>
      <c r="T16" s="63">
        <v>1</v>
      </c>
      <c r="U16" s="1">
        <f t="shared" si="8"/>
        <v>0</v>
      </c>
      <c r="V16" s="63"/>
      <c r="W16" s="1">
        <f t="shared" si="9"/>
        <v>0</v>
      </c>
      <c r="X16" s="63"/>
      <c r="Y16" s="1">
        <f t="shared" si="10"/>
        <v>0</v>
      </c>
      <c r="Z16" s="63">
        <v>6</v>
      </c>
      <c r="AA16" s="1">
        <f t="shared" si="11"/>
        <v>0</v>
      </c>
      <c r="AB16" s="63"/>
      <c r="AC16" s="1">
        <f t="shared" si="12"/>
        <v>0</v>
      </c>
      <c r="AD16" s="63"/>
      <c r="AE16" s="1">
        <f t="shared" si="13"/>
        <v>0</v>
      </c>
      <c r="AF16" s="63"/>
      <c r="AG16" s="1">
        <f t="shared" si="14"/>
        <v>0</v>
      </c>
      <c r="AH16" s="63">
        <v>2</v>
      </c>
      <c r="AI16" s="1">
        <f t="shared" si="15"/>
        <v>0</v>
      </c>
      <c r="AJ16" s="63"/>
      <c r="AK16" s="1">
        <f t="shared" si="16"/>
        <v>0</v>
      </c>
      <c r="AL16" s="63"/>
      <c r="AM16" s="1">
        <f t="shared" si="17"/>
        <v>0</v>
      </c>
      <c r="AN16" s="63">
        <v>1</v>
      </c>
      <c r="AO16" s="1">
        <f t="shared" si="18"/>
        <v>0</v>
      </c>
      <c r="AP16" s="63"/>
      <c r="AQ16" s="1">
        <f t="shared" si="19"/>
        <v>0</v>
      </c>
      <c r="AR16" s="63">
        <v>1</v>
      </c>
      <c r="AS16" s="1">
        <f t="shared" si="20"/>
        <v>0</v>
      </c>
      <c r="AT16" s="63">
        <v>1</v>
      </c>
      <c r="AU16" s="1">
        <f t="shared" si="21"/>
        <v>0</v>
      </c>
      <c r="AV16" s="62">
        <v>0</v>
      </c>
      <c r="AW16" s="1">
        <f t="shared" si="22"/>
        <v>0</v>
      </c>
      <c r="AX16" s="63"/>
      <c r="AY16" s="1">
        <f t="shared" si="23"/>
        <v>0</v>
      </c>
      <c r="AZ16" s="62"/>
      <c r="BA16" s="1">
        <f t="shared" si="24"/>
        <v>0</v>
      </c>
      <c r="BB16" s="63"/>
      <c r="BC16" s="1">
        <f t="shared" si="25"/>
        <v>0</v>
      </c>
      <c r="BD16" s="41">
        <v>0</v>
      </c>
      <c r="BE16" s="1">
        <f t="shared" si="26"/>
        <v>0</v>
      </c>
      <c r="BF16" s="63"/>
      <c r="BG16" s="2">
        <f t="shared" si="27"/>
        <v>0</v>
      </c>
      <c r="BH16" s="63"/>
      <c r="BI16" s="2">
        <f t="shared" si="28"/>
        <v>0</v>
      </c>
      <c r="BJ16" s="41">
        <v>0</v>
      </c>
      <c r="BK16" s="2">
        <f t="shared" si="29"/>
        <v>0</v>
      </c>
      <c r="BL16" s="41">
        <v>0</v>
      </c>
      <c r="BM16" s="2">
        <f t="shared" si="30"/>
        <v>0</v>
      </c>
      <c r="BN16" s="63"/>
      <c r="BO16" s="2">
        <f t="shared" si="31"/>
        <v>0</v>
      </c>
      <c r="BP16" s="63"/>
      <c r="BQ16" s="2">
        <f t="shared" si="32"/>
        <v>0</v>
      </c>
      <c r="BR16" s="63"/>
      <c r="BS16" s="1">
        <f t="shared" si="33"/>
        <v>0</v>
      </c>
      <c r="BT16" s="63">
        <v>0</v>
      </c>
      <c r="BU16" s="1">
        <f t="shared" si="34"/>
        <v>0</v>
      </c>
      <c r="BV16" s="63"/>
      <c r="BW16" s="1">
        <f t="shared" si="35"/>
        <v>0</v>
      </c>
      <c r="BX16" s="63"/>
      <c r="BY16" s="1">
        <f t="shared" si="36"/>
        <v>0</v>
      </c>
      <c r="BZ16" s="63">
        <v>0</v>
      </c>
      <c r="CA16" s="1">
        <f t="shared" si="37"/>
        <v>0</v>
      </c>
      <c r="CB16" s="63"/>
      <c r="CC16" s="1">
        <f t="shared" si="38"/>
        <v>0</v>
      </c>
      <c r="CD16" s="63"/>
      <c r="CE16" s="1">
        <f t="shared" si="39"/>
        <v>0</v>
      </c>
      <c r="CF16" s="63"/>
      <c r="CG16" s="1">
        <f t="shared" si="40"/>
        <v>0</v>
      </c>
      <c r="CH16" s="63"/>
      <c r="CI16" s="1">
        <f t="shared" si="41"/>
        <v>0</v>
      </c>
      <c r="CJ16" s="63"/>
      <c r="CK16" s="1">
        <f t="shared" si="42"/>
        <v>0</v>
      </c>
      <c r="CL16" s="63"/>
      <c r="CM16" s="1">
        <f t="shared" si="43"/>
        <v>0</v>
      </c>
      <c r="CN16" s="63"/>
      <c r="CO16" s="1">
        <f t="shared" si="44"/>
        <v>0</v>
      </c>
      <c r="CP16" s="63"/>
      <c r="CQ16" s="1">
        <f t="shared" si="45"/>
        <v>0</v>
      </c>
      <c r="CR16" s="63"/>
      <c r="CS16" s="1">
        <f t="shared" si="46"/>
        <v>0</v>
      </c>
      <c r="CT16" s="63"/>
      <c r="CU16" s="1">
        <f t="shared" si="47"/>
        <v>0</v>
      </c>
      <c r="CV16" s="63"/>
      <c r="CW16" s="2">
        <f t="shared" si="48"/>
        <v>0</v>
      </c>
      <c r="CX16" s="62"/>
      <c r="CY16" s="1">
        <f t="shared" si="49"/>
        <v>0</v>
      </c>
      <c r="CZ16" s="62"/>
      <c r="DA16" s="1">
        <f t="shared" si="50"/>
        <v>0</v>
      </c>
      <c r="DB16" s="62"/>
      <c r="DC16" s="1">
        <f t="shared" si="51"/>
        <v>0</v>
      </c>
      <c r="DD16" s="62"/>
      <c r="DE16" s="1">
        <f t="shared" si="52"/>
        <v>0</v>
      </c>
      <c r="DF16" s="62"/>
      <c r="DG16" s="1">
        <f t="shared" si="53"/>
        <v>0</v>
      </c>
      <c r="DH16" s="32">
        <f t="shared" si="54"/>
        <v>0</v>
      </c>
      <c r="DI16" s="33"/>
      <c r="DJ16" s="34">
        <f t="shared" si="55"/>
        <v>0</v>
      </c>
      <c r="DK16" s="33"/>
      <c r="DL16" s="34">
        <f t="shared" si="56"/>
        <v>0</v>
      </c>
      <c r="DM16" s="33"/>
      <c r="DN16" s="34">
        <f t="shared" si="57"/>
        <v>0</v>
      </c>
      <c r="DO16" s="34">
        <f t="shared" si="58"/>
        <v>0</v>
      </c>
      <c r="DP16" s="36">
        <f t="shared" si="59"/>
        <v>0</v>
      </c>
    </row>
    <row r="17" spans="1:120" ht="13.5" customHeight="1">
      <c r="A17" s="29"/>
      <c r="B17" s="83" t="s">
        <v>98</v>
      </c>
      <c r="C17" s="60" t="s">
        <v>99</v>
      </c>
      <c r="D17" s="61">
        <v>31.22</v>
      </c>
      <c r="E17" s="1">
        <f t="shared" si="0"/>
        <v>0</v>
      </c>
      <c r="F17" s="61">
        <v>24.98</v>
      </c>
      <c r="G17" s="1">
        <f t="shared" si="1"/>
        <v>0</v>
      </c>
      <c r="H17" s="63">
        <v>21.654</v>
      </c>
      <c r="I17" s="1">
        <f t="shared" si="2"/>
        <v>0</v>
      </c>
      <c r="J17" s="62">
        <v>31.22</v>
      </c>
      <c r="K17" s="1">
        <f t="shared" si="3"/>
        <v>0</v>
      </c>
      <c r="L17" s="63">
        <v>16.940999999999999</v>
      </c>
      <c r="M17" s="1">
        <f t="shared" si="4"/>
        <v>0</v>
      </c>
      <c r="N17" s="63">
        <v>56.47</v>
      </c>
      <c r="O17" s="1">
        <f t="shared" si="5"/>
        <v>0</v>
      </c>
      <c r="P17" s="63">
        <f>208.16+72.18</f>
        <v>280.34000000000003</v>
      </c>
      <c r="Q17" s="1">
        <f t="shared" si="6"/>
        <v>0</v>
      </c>
      <c r="R17" s="63">
        <v>156.94</v>
      </c>
      <c r="S17" s="1">
        <f t="shared" si="7"/>
        <v>0</v>
      </c>
      <c r="T17" s="63">
        <v>1</v>
      </c>
      <c r="U17" s="1">
        <f t="shared" si="8"/>
        <v>0</v>
      </c>
      <c r="V17" s="63">
        <v>2</v>
      </c>
      <c r="W17" s="1">
        <f t="shared" si="9"/>
        <v>0</v>
      </c>
      <c r="X17" s="63">
        <v>4</v>
      </c>
      <c r="Y17" s="1">
        <f t="shared" si="10"/>
        <v>0</v>
      </c>
      <c r="Z17" s="63">
        <v>5</v>
      </c>
      <c r="AA17" s="1">
        <f t="shared" si="11"/>
        <v>0</v>
      </c>
      <c r="AB17" s="63">
        <v>0</v>
      </c>
      <c r="AC17" s="1">
        <f t="shared" si="12"/>
        <v>0</v>
      </c>
      <c r="AD17" s="63">
        <v>0</v>
      </c>
      <c r="AE17" s="1">
        <f t="shared" si="13"/>
        <v>0</v>
      </c>
      <c r="AF17" s="63">
        <v>0</v>
      </c>
      <c r="AG17" s="1">
        <f t="shared" si="14"/>
        <v>0</v>
      </c>
      <c r="AH17" s="63">
        <v>0</v>
      </c>
      <c r="AI17" s="1">
        <f t="shared" si="15"/>
        <v>0</v>
      </c>
      <c r="AJ17" s="63">
        <v>0</v>
      </c>
      <c r="AK17" s="1">
        <f t="shared" si="16"/>
        <v>0</v>
      </c>
      <c r="AL17" s="63">
        <v>0</v>
      </c>
      <c r="AM17" s="1">
        <f t="shared" si="17"/>
        <v>0</v>
      </c>
      <c r="AN17" s="63">
        <v>1</v>
      </c>
      <c r="AO17" s="1">
        <f t="shared" si="18"/>
        <v>0</v>
      </c>
      <c r="AP17" s="64">
        <v>1</v>
      </c>
      <c r="AQ17" s="1">
        <f t="shared" si="19"/>
        <v>0</v>
      </c>
      <c r="AR17" s="63">
        <v>1</v>
      </c>
      <c r="AS17" s="1">
        <f t="shared" si="20"/>
        <v>0</v>
      </c>
      <c r="AT17" s="63">
        <v>1</v>
      </c>
      <c r="AU17" s="1">
        <f t="shared" si="21"/>
        <v>0</v>
      </c>
      <c r="AV17" s="62">
        <v>0</v>
      </c>
      <c r="AW17" s="1">
        <f t="shared" si="22"/>
        <v>0</v>
      </c>
      <c r="AX17" s="63"/>
      <c r="AY17" s="1">
        <f t="shared" si="23"/>
        <v>0</v>
      </c>
      <c r="AZ17" s="62"/>
      <c r="BA17" s="1">
        <f t="shared" si="24"/>
        <v>0</v>
      </c>
      <c r="BB17" s="63"/>
      <c r="BC17" s="1">
        <f t="shared" si="25"/>
        <v>0</v>
      </c>
      <c r="BD17" s="41">
        <v>0</v>
      </c>
      <c r="BE17" s="1">
        <f t="shared" si="26"/>
        <v>0</v>
      </c>
      <c r="BF17" s="63">
        <v>1</v>
      </c>
      <c r="BG17" s="2">
        <f t="shared" si="27"/>
        <v>0</v>
      </c>
      <c r="BH17" s="63">
        <v>1</v>
      </c>
      <c r="BI17" s="2">
        <f t="shared" si="28"/>
        <v>0</v>
      </c>
      <c r="BJ17" s="41">
        <v>0</v>
      </c>
      <c r="BK17" s="2">
        <f t="shared" si="29"/>
        <v>0</v>
      </c>
      <c r="BL17" s="41">
        <v>0</v>
      </c>
      <c r="BM17" s="2">
        <f t="shared" si="30"/>
        <v>0</v>
      </c>
      <c r="BN17" s="63">
        <v>0</v>
      </c>
      <c r="BO17" s="2">
        <f t="shared" si="31"/>
        <v>0</v>
      </c>
      <c r="BP17" s="63">
        <v>5.5</v>
      </c>
      <c r="BQ17" s="2">
        <f t="shared" si="32"/>
        <v>0</v>
      </c>
      <c r="BR17" s="63">
        <v>0</v>
      </c>
      <c r="BS17" s="1">
        <f t="shared" si="33"/>
        <v>0</v>
      </c>
      <c r="BT17" s="63">
        <v>0</v>
      </c>
      <c r="BU17" s="1">
        <f t="shared" si="34"/>
        <v>0</v>
      </c>
      <c r="BV17" s="63">
        <v>3</v>
      </c>
      <c r="BW17" s="1">
        <f t="shared" si="35"/>
        <v>0</v>
      </c>
      <c r="BX17" s="63">
        <v>3</v>
      </c>
      <c r="BY17" s="1">
        <f t="shared" si="36"/>
        <v>0</v>
      </c>
      <c r="BZ17" s="63">
        <v>0</v>
      </c>
      <c r="CA17" s="1">
        <f t="shared" si="37"/>
        <v>0</v>
      </c>
      <c r="CB17" s="63">
        <v>0</v>
      </c>
      <c r="CC17" s="1">
        <f t="shared" si="38"/>
        <v>0</v>
      </c>
      <c r="CD17" s="63">
        <v>0</v>
      </c>
      <c r="CE17" s="1">
        <f t="shared" si="39"/>
        <v>0</v>
      </c>
      <c r="CF17" s="63">
        <v>0</v>
      </c>
      <c r="CG17" s="1">
        <f t="shared" si="40"/>
        <v>0</v>
      </c>
      <c r="CH17" s="63">
        <v>0</v>
      </c>
      <c r="CI17" s="1">
        <f t="shared" si="41"/>
        <v>0</v>
      </c>
      <c r="CJ17" s="63">
        <v>0</v>
      </c>
      <c r="CK17" s="1">
        <f t="shared" si="42"/>
        <v>0</v>
      </c>
      <c r="CL17" s="63">
        <v>0</v>
      </c>
      <c r="CM17" s="1">
        <f t="shared" si="43"/>
        <v>0</v>
      </c>
      <c r="CN17" s="63">
        <v>0</v>
      </c>
      <c r="CO17" s="1">
        <f t="shared" si="44"/>
        <v>0</v>
      </c>
      <c r="CP17" s="63">
        <v>0</v>
      </c>
      <c r="CQ17" s="1">
        <f t="shared" si="45"/>
        <v>0</v>
      </c>
      <c r="CR17" s="63">
        <v>0</v>
      </c>
      <c r="CS17" s="1">
        <f t="shared" si="46"/>
        <v>0</v>
      </c>
      <c r="CT17" s="63">
        <v>0</v>
      </c>
      <c r="CU17" s="1">
        <f t="shared" si="47"/>
        <v>0</v>
      </c>
      <c r="CV17" s="63">
        <v>1</v>
      </c>
      <c r="CW17" s="2">
        <f t="shared" si="48"/>
        <v>0</v>
      </c>
      <c r="CX17" s="62">
        <v>0</v>
      </c>
      <c r="CY17" s="1">
        <f t="shared" si="49"/>
        <v>0</v>
      </c>
      <c r="CZ17" s="62"/>
      <c r="DA17" s="1">
        <f t="shared" si="50"/>
        <v>0</v>
      </c>
      <c r="DB17" s="62"/>
      <c r="DC17" s="1">
        <f t="shared" si="51"/>
        <v>0</v>
      </c>
      <c r="DD17" s="62"/>
      <c r="DE17" s="1">
        <f t="shared" si="52"/>
        <v>0</v>
      </c>
      <c r="DF17" s="62"/>
      <c r="DG17" s="1">
        <f t="shared" si="53"/>
        <v>0</v>
      </c>
      <c r="DH17" s="32">
        <f t="shared" si="54"/>
        <v>0</v>
      </c>
      <c r="DI17" s="33"/>
      <c r="DJ17" s="34">
        <f t="shared" si="55"/>
        <v>0</v>
      </c>
      <c r="DK17" s="33"/>
      <c r="DL17" s="34">
        <f t="shared" si="56"/>
        <v>0</v>
      </c>
      <c r="DM17" s="33"/>
      <c r="DN17" s="34">
        <f t="shared" si="57"/>
        <v>0</v>
      </c>
      <c r="DO17" s="34">
        <f t="shared" si="58"/>
        <v>0</v>
      </c>
      <c r="DP17" s="36">
        <f t="shared" si="59"/>
        <v>0</v>
      </c>
    </row>
    <row r="18" spans="1:120" ht="15.5">
      <c r="A18" s="29"/>
      <c r="B18" s="84"/>
      <c r="C18" s="60" t="s">
        <v>100</v>
      </c>
      <c r="D18" s="61">
        <v>14.92</v>
      </c>
      <c r="E18" s="1">
        <f t="shared" si="0"/>
        <v>0</v>
      </c>
      <c r="F18" s="62">
        <v>12.68</v>
      </c>
      <c r="G18" s="1">
        <f t="shared" si="1"/>
        <v>0</v>
      </c>
      <c r="H18" s="63">
        <v>9.5</v>
      </c>
      <c r="I18" s="1">
        <f t="shared" si="2"/>
        <v>0</v>
      </c>
      <c r="J18" s="62">
        <v>55.15</v>
      </c>
      <c r="K18" s="1">
        <f t="shared" si="3"/>
        <v>0</v>
      </c>
      <c r="L18" s="63">
        <v>0</v>
      </c>
      <c r="M18" s="1">
        <f t="shared" si="4"/>
        <v>0</v>
      </c>
      <c r="N18" s="63">
        <v>13.7</v>
      </c>
      <c r="O18" s="1">
        <f t="shared" si="5"/>
        <v>0</v>
      </c>
      <c r="P18" s="63">
        <f>99.48+14.5+9.5</f>
        <v>123.48</v>
      </c>
      <c r="Q18" s="1">
        <f t="shared" si="6"/>
        <v>0</v>
      </c>
      <c r="R18" s="63">
        <v>76.430000000000007</v>
      </c>
      <c r="S18" s="1">
        <f t="shared" si="7"/>
        <v>0</v>
      </c>
      <c r="T18" s="63">
        <v>1</v>
      </c>
      <c r="U18" s="1">
        <f t="shared" si="8"/>
        <v>0</v>
      </c>
      <c r="V18" s="63">
        <v>0</v>
      </c>
      <c r="W18" s="1">
        <f t="shared" si="9"/>
        <v>0</v>
      </c>
      <c r="X18" s="63">
        <v>1</v>
      </c>
      <c r="Y18" s="1">
        <f t="shared" si="10"/>
        <v>0</v>
      </c>
      <c r="Z18" s="63">
        <v>3</v>
      </c>
      <c r="AA18" s="1">
        <f t="shared" si="11"/>
        <v>0</v>
      </c>
      <c r="AB18" s="63">
        <v>10.08</v>
      </c>
      <c r="AC18" s="1">
        <f t="shared" si="12"/>
        <v>0</v>
      </c>
      <c r="AD18" s="63">
        <v>1</v>
      </c>
      <c r="AE18" s="1">
        <f t="shared" si="13"/>
        <v>0</v>
      </c>
      <c r="AF18" s="63">
        <v>0</v>
      </c>
      <c r="AG18" s="1">
        <f t="shared" si="14"/>
        <v>0</v>
      </c>
      <c r="AH18" s="63">
        <v>0</v>
      </c>
      <c r="AI18" s="1">
        <f t="shared" si="15"/>
        <v>0</v>
      </c>
      <c r="AJ18" s="63">
        <v>0</v>
      </c>
      <c r="AK18" s="1">
        <f t="shared" si="16"/>
        <v>0</v>
      </c>
      <c r="AL18" s="63">
        <v>0</v>
      </c>
      <c r="AM18" s="1">
        <f t="shared" si="17"/>
        <v>0</v>
      </c>
      <c r="AN18" s="63">
        <v>1</v>
      </c>
      <c r="AO18" s="1">
        <f t="shared" si="18"/>
        <v>0</v>
      </c>
      <c r="AP18" s="64">
        <v>1</v>
      </c>
      <c r="AQ18" s="1">
        <f t="shared" si="19"/>
        <v>0</v>
      </c>
      <c r="AR18" s="63">
        <v>1</v>
      </c>
      <c r="AS18" s="1">
        <f t="shared" si="20"/>
        <v>0</v>
      </c>
      <c r="AT18" s="63">
        <v>1</v>
      </c>
      <c r="AU18" s="1">
        <f t="shared" si="21"/>
        <v>0</v>
      </c>
      <c r="AV18" s="62">
        <v>0</v>
      </c>
      <c r="AW18" s="1">
        <f t="shared" si="22"/>
        <v>0</v>
      </c>
      <c r="AX18" s="63"/>
      <c r="AY18" s="1">
        <f t="shared" si="23"/>
        <v>0</v>
      </c>
      <c r="AZ18" s="62"/>
      <c r="BA18" s="1">
        <f t="shared" si="24"/>
        <v>0</v>
      </c>
      <c r="BB18" s="63"/>
      <c r="BC18" s="1">
        <f t="shared" si="25"/>
        <v>0</v>
      </c>
      <c r="BD18" s="41">
        <v>0</v>
      </c>
      <c r="BE18" s="1">
        <f t="shared" si="26"/>
        <v>0</v>
      </c>
      <c r="BF18" s="63">
        <v>0</v>
      </c>
      <c r="BG18" s="2">
        <f t="shared" si="27"/>
        <v>0</v>
      </c>
      <c r="BH18" s="63">
        <v>0</v>
      </c>
      <c r="BI18" s="2">
        <f t="shared" si="28"/>
        <v>0</v>
      </c>
      <c r="BJ18" s="41">
        <v>0</v>
      </c>
      <c r="BK18" s="2">
        <f t="shared" si="29"/>
        <v>0</v>
      </c>
      <c r="BL18" s="41">
        <v>0</v>
      </c>
      <c r="BM18" s="2">
        <f t="shared" si="30"/>
        <v>0</v>
      </c>
      <c r="BN18" s="63">
        <v>0</v>
      </c>
      <c r="BO18" s="2">
        <f t="shared" si="31"/>
        <v>0</v>
      </c>
      <c r="BP18" s="63">
        <v>5</v>
      </c>
      <c r="BQ18" s="2">
        <f t="shared" si="32"/>
        <v>0</v>
      </c>
      <c r="BR18" s="63">
        <v>0</v>
      </c>
      <c r="BS18" s="1">
        <f t="shared" si="33"/>
        <v>0</v>
      </c>
      <c r="BT18" s="63">
        <v>0</v>
      </c>
      <c r="BU18" s="1">
        <f t="shared" si="34"/>
        <v>0</v>
      </c>
      <c r="BV18" s="63">
        <v>3</v>
      </c>
      <c r="BW18" s="1">
        <f t="shared" si="35"/>
        <v>0</v>
      </c>
      <c r="BX18" s="63">
        <v>2</v>
      </c>
      <c r="BY18" s="1">
        <f t="shared" si="36"/>
        <v>0</v>
      </c>
      <c r="BZ18" s="63">
        <v>0</v>
      </c>
      <c r="CA18" s="1">
        <f t="shared" si="37"/>
        <v>0</v>
      </c>
      <c r="CB18" s="63">
        <v>0</v>
      </c>
      <c r="CC18" s="1">
        <f t="shared" si="38"/>
        <v>0</v>
      </c>
      <c r="CD18" s="63">
        <v>0</v>
      </c>
      <c r="CE18" s="1">
        <f t="shared" si="39"/>
        <v>0</v>
      </c>
      <c r="CF18" s="63">
        <v>0</v>
      </c>
      <c r="CG18" s="1">
        <f t="shared" si="40"/>
        <v>0</v>
      </c>
      <c r="CH18" s="63">
        <v>0</v>
      </c>
      <c r="CI18" s="1">
        <f t="shared" si="41"/>
        <v>0</v>
      </c>
      <c r="CJ18" s="63">
        <v>0</v>
      </c>
      <c r="CK18" s="1">
        <f t="shared" si="42"/>
        <v>0</v>
      </c>
      <c r="CL18" s="63">
        <v>0</v>
      </c>
      <c r="CM18" s="1">
        <f t="shared" si="43"/>
        <v>0</v>
      </c>
      <c r="CN18" s="63">
        <v>0</v>
      </c>
      <c r="CO18" s="1">
        <f t="shared" si="44"/>
        <v>0</v>
      </c>
      <c r="CP18" s="63">
        <v>0</v>
      </c>
      <c r="CQ18" s="1">
        <f t="shared" si="45"/>
        <v>0</v>
      </c>
      <c r="CR18" s="63">
        <v>0</v>
      </c>
      <c r="CS18" s="1">
        <f t="shared" si="46"/>
        <v>0</v>
      </c>
      <c r="CT18" s="63">
        <v>0</v>
      </c>
      <c r="CU18" s="1">
        <f t="shared" si="47"/>
        <v>0</v>
      </c>
      <c r="CV18" s="63">
        <v>1</v>
      </c>
      <c r="CW18" s="2">
        <f t="shared" si="48"/>
        <v>0</v>
      </c>
      <c r="CX18" s="62">
        <v>0</v>
      </c>
      <c r="CY18" s="1">
        <f t="shared" si="49"/>
        <v>0</v>
      </c>
      <c r="CZ18" s="62"/>
      <c r="DA18" s="1">
        <f t="shared" si="50"/>
        <v>0</v>
      </c>
      <c r="DB18" s="62"/>
      <c r="DC18" s="1">
        <f t="shared" si="51"/>
        <v>0</v>
      </c>
      <c r="DD18" s="62"/>
      <c r="DE18" s="1">
        <f t="shared" si="52"/>
        <v>0</v>
      </c>
      <c r="DF18" s="62"/>
      <c r="DG18" s="1">
        <f t="shared" si="53"/>
        <v>0</v>
      </c>
      <c r="DH18" s="32">
        <f t="shared" si="54"/>
        <v>0</v>
      </c>
      <c r="DI18" s="33"/>
      <c r="DJ18" s="34">
        <f t="shared" si="55"/>
        <v>0</v>
      </c>
      <c r="DK18" s="33"/>
      <c r="DL18" s="34">
        <f t="shared" si="56"/>
        <v>0</v>
      </c>
      <c r="DM18" s="33"/>
      <c r="DN18" s="34">
        <f t="shared" si="57"/>
        <v>0</v>
      </c>
      <c r="DO18" s="34">
        <f t="shared" si="58"/>
        <v>0</v>
      </c>
      <c r="DP18" s="36">
        <f t="shared" si="59"/>
        <v>0</v>
      </c>
    </row>
    <row r="19" spans="1:120" ht="15.5">
      <c r="A19" s="29"/>
      <c r="B19" s="84"/>
      <c r="C19" s="60" t="s">
        <v>101</v>
      </c>
      <c r="D19" s="61">
        <v>23.58</v>
      </c>
      <c r="E19" s="1">
        <f t="shared" si="0"/>
        <v>0</v>
      </c>
      <c r="F19" s="62">
        <v>23.58</v>
      </c>
      <c r="G19" s="1">
        <f t="shared" si="1"/>
        <v>0</v>
      </c>
      <c r="H19" s="63">
        <v>11.79</v>
      </c>
      <c r="I19" s="1">
        <f t="shared" si="2"/>
        <v>0</v>
      </c>
      <c r="J19" s="62">
        <v>23.58</v>
      </c>
      <c r="K19" s="1">
        <f t="shared" si="3"/>
        <v>0</v>
      </c>
      <c r="L19" s="63">
        <v>5.71</v>
      </c>
      <c r="M19" s="1">
        <f t="shared" si="4"/>
        <v>0</v>
      </c>
      <c r="N19" s="63">
        <v>20.52</v>
      </c>
      <c r="O19" s="1">
        <f t="shared" si="5"/>
        <v>0</v>
      </c>
      <c r="P19" s="63">
        <f>157.23+58.93</f>
        <v>216.16</v>
      </c>
      <c r="Q19" s="1">
        <f t="shared" si="6"/>
        <v>0</v>
      </c>
      <c r="R19" s="63">
        <v>88.58</v>
      </c>
      <c r="S19" s="1">
        <f t="shared" si="7"/>
        <v>0</v>
      </c>
      <c r="T19" s="63">
        <v>1</v>
      </c>
      <c r="U19" s="1">
        <f t="shared" si="8"/>
        <v>0</v>
      </c>
      <c r="V19" s="63">
        <v>2</v>
      </c>
      <c r="W19" s="1">
        <f t="shared" si="9"/>
        <v>0</v>
      </c>
      <c r="X19" s="63">
        <v>2</v>
      </c>
      <c r="Y19" s="1">
        <f t="shared" si="10"/>
        <v>0</v>
      </c>
      <c r="Z19" s="63">
        <v>7</v>
      </c>
      <c r="AA19" s="1">
        <f t="shared" si="11"/>
        <v>0</v>
      </c>
      <c r="AB19" s="63">
        <v>0</v>
      </c>
      <c r="AC19" s="1">
        <f t="shared" si="12"/>
        <v>0</v>
      </c>
      <c r="AD19" s="63">
        <v>0</v>
      </c>
      <c r="AE19" s="1">
        <f t="shared" si="13"/>
        <v>0</v>
      </c>
      <c r="AF19" s="63">
        <v>0</v>
      </c>
      <c r="AG19" s="1">
        <f t="shared" si="14"/>
        <v>0</v>
      </c>
      <c r="AH19" s="63">
        <v>0</v>
      </c>
      <c r="AI19" s="1">
        <f t="shared" si="15"/>
        <v>0</v>
      </c>
      <c r="AJ19" s="63">
        <v>0</v>
      </c>
      <c r="AK19" s="1">
        <f t="shared" si="16"/>
        <v>0</v>
      </c>
      <c r="AL19" s="63">
        <v>0</v>
      </c>
      <c r="AM19" s="1">
        <f t="shared" si="17"/>
        <v>0</v>
      </c>
      <c r="AN19" s="63">
        <v>1</v>
      </c>
      <c r="AO19" s="1">
        <f t="shared" si="18"/>
        <v>0</v>
      </c>
      <c r="AP19" s="63">
        <v>0</v>
      </c>
      <c r="AQ19" s="1">
        <f t="shared" si="19"/>
        <v>0</v>
      </c>
      <c r="AR19" s="63">
        <v>1</v>
      </c>
      <c r="AS19" s="1">
        <f t="shared" si="20"/>
        <v>0</v>
      </c>
      <c r="AT19" s="63">
        <v>1</v>
      </c>
      <c r="AU19" s="1">
        <f t="shared" si="21"/>
        <v>0</v>
      </c>
      <c r="AV19" s="62">
        <v>0</v>
      </c>
      <c r="AW19" s="1">
        <f t="shared" si="22"/>
        <v>0</v>
      </c>
      <c r="AX19" s="63"/>
      <c r="AY19" s="1">
        <f t="shared" si="23"/>
        <v>0</v>
      </c>
      <c r="AZ19" s="62"/>
      <c r="BA19" s="1">
        <f t="shared" si="24"/>
        <v>0</v>
      </c>
      <c r="BB19" s="63"/>
      <c r="BC19" s="1">
        <f t="shared" si="25"/>
        <v>0</v>
      </c>
      <c r="BD19" s="41">
        <v>0</v>
      </c>
      <c r="BE19" s="1">
        <f t="shared" si="26"/>
        <v>0</v>
      </c>
      <c r="BF19" s="63">
        <v>1</v>
      </c>
      <c r="BG19" s="2">
        <f t="shared" si="27"/>
        <v>0</v>
      </c>
      <c r="BH19" s="63">
        <v>1</v>
      </c>
      <c r="BI19" s="2">
        <f t="shared" si="28"/>
        <v>0</v>
      </c>
      <c r="BJ19" s="41">
        <v>0</v>
      </c>
      <c r="BK19" s="2">
        <f t="shared" si="29"/>
        <v>0</v>
      </c>
      <c r="BL19" s="41">
        <v>0</v>
      </c>
      <c r="BM19" s="2">
        <f t="shared" si="30"/>
        <v>0</v>
      </c>
      <c r="BN19" s="63">
        <v>0</v>
      </c>
      <c r="BO19" s="2">
        <f t="shared" si="31"/>
        <v>0</v>
      </c>
      <c r="BP19" s="63">
        <v>3.5</v>
      </c>
      <c r="BQ19" s="2">
        <f t="shared" si="32"/>
        <v>0</v>
      </c>
      <c r="BR19" s="63">
        <v>0</v>
      </c>
      <c r="BS19" s="1">
        <f t="shared" si="33"/>
        <v>0</v>
      </c>
      <c r="BT19" s="63">
        <v>0</v>
      </c>
      <c r="BU19" s="1">
        <f t="shared" si="34"/>
        <v>0</v>
      </c>
      <c r="BV19" s="63">
        <v>3</v>
      </c>
      <c r="BW19" s="1">
        <f t="shared" si="35"/>
        <v>0</v>
      </c>
      <c r="BX19" s="63">
        <v>2</v>
      </c>
      <c r="BY19" s="1">
        <f t="shared" si="36"/>
        <v>0</v>
      </c>
      <c r="BZ19" s="63">
        <v>0</v>
      </c>
      <c r="CA19" s="1">
        <f t="shared" si="37"/>
        <v>0</v>
      </c>
      <c r="CB19" s="63">
        <v>0</v>
      </c>
      <c r="CC19" s="1">
        <f t="shared" si="38"/>
        <v>0</v>
      </c>
      <c r="CD19" s="63">
        <v>0</v>
      </c>
      <c r="CE19" s="1">
        <f t="shared" si="39"/>
        <v>0</v>
      </c>
      <c r="CF19" s="63">
        <v>0</v>
      </c>
      <c r="CG19" s="1">
        <f t="shared" si="40"/>
        <v>0</v>
      </c>
      <c r="CH19" s="63">
        <v>0</v>
      </c>
      <c r="CI19" s="1">
        <f t="shared" si="41"/>
        <v>0</v>
      </c>
      <c r="CJ19" s="63">
        <v>0</v>
      </c>
      <c r="CK19" s="1">
        <f t="shared" si="42"/>
        <v>0</v>
      </c>
      <c r="CL19" s="63">
        <v>0</v>
      </c>
      <c r="CM19" s="1">
        <f t="shared" si="43"/>
        <v>0</v>
      </c>
      <c r="CN19" s="63">
        <v>0</v>
      </c>
      <c r="CO19" s="1">
        <f t="shared" si="44"/>
        <v>0</v>
      </c>
      <c r="CP19" s="63">
        <v>0</v>
      </c>
      <c r="CQ19" s="1">
        <f t="shared" si="45"/>
        <v>0</v>
      </c>
      <c r="CR19" s="63">
        <v>0</v>
      </c>
      <c r="CS19" s="1">
        <f t="shared" si="46"/>
        <v>0</v>
      </c>
      <c r="CT19" s="63">
        <v>1</v>
      </c>
      <c r="CU19" s="1">
        <f t="shared" si="47"/>
        <v>0</v>
      </c>
      <c r="CV19" s="63">
        <v>1</v>
      </c>
      <c r="CW19" s="2">
        <f t="shared" si="48"/>
        <v>0</v>
      </c>
      <c r="CX19" s="62">
        <v>0</v>
      </c>
      <c r="CY19" s="1">
        <f t="shared" si="49"/>
        <v>0</v>
      </c>
      <c r="CZ19" s="62"/>
      <c r="DA19" s="1">
        <f t="shared" si="50"/>
        <v>0</v>
      </c>
      <c r="DB19" s="62"/>
      <c r="DC19" s="1">
        <f t="shared" si="51"/>
        <v>0</v>
      </c>
      <c r="DD19" s="62"/>
      <c r="DE19" s="1">
        <f t="shared" si="52"/>
        <v>0</v>
      </c>
      <c r="DF19" s="62"/>
      <c r="DG19" s="1">
        <f t="shared" si="53"/>
        <v>0</v>
      </c>
      <c r="DH19" s="32">
        <f t="shared" si="54"/>
        <v>0</v>
      </c>
      <c r="DI19" s="33"/>
      <c r="DJ19" s="34">
        <f t="shared" si="55"/>
        <v>0</v>
      </c>
      <c r="DK19" s="33"/>
      <c r="DL19" s="34">
        <f t="shared" si="56"/>
        <v>0</v>
      </c>
      <c r="DM19" s="33"/>
      <c r="DN19" s="34">
        <f t="shared" si="57"/>
        <v>0</v>
      </c>
      <c r="DO19" s="34">
        <f t="shared" si="58"/>
        <v>0</v>
      </c>
      <c r="DP19" s="36">
        <f t="shared" si="59"/>
        <v>0</v>
      </c>
    </row>
    <row r="20" spans="1:120" ht="15.5">
      <c r="A20" s="29"/>
      <c r="B20" s="84"/>
      <c r="C20" s="60" t="s">
        <v>72</v>
      </c>
      <c r="D20" s="61">
        <v>22.2</v>
      </c>
      <c r="E20" s="1">
        <f t="shared" si="0"/>
        <v>0</v>
      </c>
      <c r="F20" s="62">
        <v>17.16</v>
      </c>
      <c r="G20" s="1">
        <f t="shared" si="1"/>
        <v>0</v>
      </c>
      <c r="H20" s="63">
        <v>13.17</v>
      </c>
      <c r="I20" s="1">
        <f t="shared" si="2"/>
        <v>0</v>
      </c>
      <c r="J20" s="62">
        <v>22.2</v>
      </c>
      <c r="K20" s="1">
        <f t="shared" si="3"/>
        <v>0</v>
      </c>
      <c r="L20" s="63">
        <v>30.38</v>
      </c>
      <c r="M20" s="1">
        <f t="shared" si="4"/>
        <v>0</v>
      </c>
      <c r="N20" s="63">
        <v>30.38</v>
      </c>
      <c r="O20" s="1">
        <f t="shared" si="5"/>
        <v>0</v>
      </c>
      <c r="P20" s="63">
        <v>161.16</v>
      </c>
      <c r="Q20" s="1">
        <f t="shared" si="6"/>
        <v>0</v>
      </c>
      <c r="R20" s="63">
        <v>115.33</v>
      </c>
      <c r="S20" s="1">
        <f t="shared" si="7"/>
        <v>0</v>
      </c>
      <c r="T20" s="63">
        <v>1</v>
      </c>
      <c r="U20" s="1">
        <f t="shared" si="8"/>
        <v>0</v>
      </c>
      <c r="V20" s="63"/>
      <c r="W20" s="1">
        <f t="shared" si="9"/>
        <v>0</v>
      </c>
      <c r="X20" s="63"/>
      <c r="Y20" s="1">
        <f t="shared" si="10"/>
        <v>0</v>
      </c>
      <c r="Z20" s="63">
        <v>5</v>
      </c>
      <c r="AA20" s="1">
        <f t="shared" si="11"/>
        <v>0</v>
      </c>
      <c r="AB20" s="63">
        <v>55.63</v>
      </c>
      <c r="AC20" s="1">
        <f t="shared" si="12"/>
        <v>0</v>
      </c>
      <c r="AD20" s="63">
        <v>2</v>
      </c>
      <c r="AE20" s="1">
        <f t="shared" si="13"/>
        <v>0</v>
      </c>
      <c r="AF20" s="63">
        <v>2</v>
      </c>
      <c r="AG20" s="1">
        <f t="shared" si="14"/>
        <v>0</v>
      </c>
      <c r="AH20" s="63">
        <v>2</v>
      </c>
      <c r="AI20" s="1">
        <f t="shared" si="15"/>
        <v>0</v>
      </c>
      <c r="AJ20" s="63">
        <v>1</v>
      </c>
      <c r="AK20" s="1">
        <f t="shared" si="16"/>
        <v>0</v>
      </c>
      <c r="AL20" s="63">
        <v>1</v>
      </c>
      <c r="AM20" s="1">
        <f t="shared" si="17"/>
        <v>0</v>
      </c>
      <c r="AN20" s="63">
        <v>1</v>
      </c>
      <c r="AO20" s="1">
        <f t="shared" si="18"/>
        <v>0</v>
      </c>
      <c r="AP20" s="64">
        <v>1</v>
      </c>
      <c r="AQ20" s="1">
        <f t="shared" si="19"/>
        <v>0</v>
      </c>
      <c r="AR20" s="63">
        <v>1</v>
      </c>
      <c r="AS20" s="1">
        <f t="shared" si="20"/>
        <v>0</v>
      </c>
      <c r="AT20" s="63">
        <v>1</v>
      </c>
      <c r="AU20" s="1">
        <f t="shared" si="21"/>
        <v>0</v>
      </c>
      <c r="AV20" s="62">
        <v>0</v>
      </c>
      <c r="AW20" s="1">
        <f t="shared" si="22"/>
        <v>0</v>
      </c>
      <c r="AX20" s="63"/>
      <c r="AY20" s="1">
        <f t="shared" si="23"/>
        <v>0</v>
      </c>
      <c r="AZ20" s="62"/>
      <c r="BA20" s="1">
        <f t="shared" si="24"/>
        <v>0</v>
      </c>
      <c r="BB20" s="63"/>
      <c r="BC20" s="1">
        <f t="shared" si="25"/>
        <v>0</v>
      </c>
      <c r="BD20" s="41">
        <v>0</v>
      </c>
      <c r="BE20" s="1">
        <f t="shared" si="26"/>
        <v>0</v>
      </c>
      <c r="BF20" s="63"/>
      <c r="BG20" s="2">
        <f t="shared" si="27"/>
        <v>0</v>
      </c>
      <c r="BH20" s="63"/>
      <c r="BI20" s="2">
        <f t="shared" si="28"/>
        <v>0</v>
      </c>
      <c r="BJ20" s="41">
        <v>0</v>
      </c>
      <c r="BK20" s="2">
        <f t="shared" si="29"/>
        <v>0</v>
      </c>
      <c r="BL20" s="41">
        <v>0</v>
      </c>
      <c r="BM20" s="2">
        <f t="shared" si="30"/>
        <v>0</v>
      </c>
      <c r="BN20" s="63">
        <v>0</v>
      </c>
      <c r="BO20" s="2">
        <f t="shared" si="31"/>
        <v>0</v>
      </c>
      <c r="BP20" s="63">
        <v>5</v>
      </c>
      <c r="BQ20" s="2">
        <f t="shared" si="32"/>
        <v>0</v>
      </c>
      <c r="BR20" s="63">
        <v>0</v>
      </c>
      <c r="BS20" s="1">
        <f t="shared" si="33"/>
        <v>0</v>
      </c>
      <c r="BT20" s="63">
        <v>0</v>
      </c>
      <c r="BU20" s="1">
        <f t="shared" si="34"/>
        <v>0</v>
      </c>
      <c r="BV20" s="63">
        <v>6</v>
      </c>
      <c r="BW20" s="1">
        <f t="shared" si="35"/>
        <v>0</v>
      </c>
      <c r="BX20" s="63">
        <v>3</v>
      </c>
      <c r="BY20" s="1">
        <f t="shared" si="36"/>
        <v>0</v>
      </c>
      <c r="BZ20" s="63">
        <v>0</v>
      </c>
      <c r="CA20" s="1">
        <f t="shared" si="37"/>
        <v>0</v>
      </c>
      <c r="CB20" s="63">
        <v>0</v>
      </c>
      <c r="CC20" s="1">
        <f t="shared" si="38"/>
        <v>0</v>
      </c>
      <c r="CD20" s="63">
        <v>0</v>
      </c>
      <c r="CE20" s="1">
        <f t="shared" si="39"/>
        <v>0</v>
      </c>
      <c r="CF20" s="63">
        <v>0</v>
      </c>
      <c r="CG20" s="1">
        <f t="shared" si="40"/>
        <v>0</v>
      </c>
      <c r="CH20" s="63">
        <v>0</v>
      </c>
      <c r="CI20" s="1">
        <f t="shared" si="41"/>
        <v>0</v>
      </c>
      <c r="CJ20" s="63">
        <v>0</v>
      </c>
      <c r="CK20" s="1">
        <f t="shared" si="42"/>
        <v>0</v>
      </c>
      <c r="CL20" s="63">
        <v>0</v>
      </c>
      <c r="CM20" s="1">
        <f t="shared" si="43"/>
        <v>0</v>
      </c>
      <c r="CN20" s="63">
        <v>0</v>
      </c>
      <c r="CO20" s="1">
        <f t="shared" si="44"/>
        <v>0</v>
      </c>
      <c r="CP20" s="63">
        <v>0</v>
      </c>
      <c r="CQ20" s="1">
        <f t="shared" si="45"/>
        <v>0</v>
      </c>
      <c r="CR20" s="63">
        <v>0</v>
      </c>
      <c r="CS20" s="1">
        <f t="shared" si="46"/>
        <v>0</v>
      </c>
      <c r="CT20" s="63">
        <v>0</v>
      </c>
      <c r="CU20" s="1">
        <f t="shared" si="47"/>
        <v>0</v>
      </c>
      <c r="CV20" s="63">
        <v>1</v>
      </c>
      <c r="CW20" s="2">
        <f t="shared" si="48"/>
        <v>0</v>
      </c>
      <c r="CX20" s="62">
        <v>0</v>
      </c>
      <c r="CY20" s="1">
        <f t="shared" si="49"/>
        <v>0</v>
      </c>
      <c r="CZ20" s="62"/>
      <c r="DA20" s="1">
        <f t="shared" si="50"/>
        <v>0</v>
      </c>
      <c r="DB20" s="62"/>
      <c r="DC20" s="1">
        <f t="shared" si="51"/>
        <v>0</v>
      </c>
      <c r="DD20" s="62"/>
      <c r="DE20" s="1">
        <f t="shared" si="52"/>
        <v>0</v>
      </c>
      <c r="DF20" s="62"/>
      <c r="DG20" s="1">
        <f t="shared" si="53"/>
        <v>0</v>
      </c>
      <c r="DH20" s="32">
        <f t="shared" si="54"/>
        <v>0</v>
      </c>
      <c r="DI20" s="33"/>
      <c r="DJ20" s="34">
        <f t="shared" si="55"/>
        <v>0</v>
      </c>
      <c r="DK20" s="33"/>
      <c r="DL20" s="34">
        <f t="shared" si="56"/>
        <v>0</v>
      </c>
      <c r="DM20" s="33"/>
      <c r="DN20" s="34">
        <f t="shared" si="57"/>
        <v>0</v>
      </c>
      <c r="DO20" s="34">
        <f t="shared" si="58"/>
        <v>0</v>
      </c>
      <c r="DP20" s="36">
        <f t="shared" si="59"/>
        <v>0</v>
      </c>
    </row>
    <row r="21" spans="1:120" ht="15.5">
      <c r="A21" s="29"/>
      <c r="B21" s="84"/>
      <c r="C21" s="60" t="s">
        <v>73</v>
      </c>
      <c r="D21" s="61">
        <v>13.74</v>
      </c>
      <c r="E21" s="1">
        <f t="shared" si="0"/>
        <v>0</v>
      </c>
      <c r="F21" s="62">
        <v>13.74</v>
      </c>
      <c r="G21" s="1">
        <f t="shared" si="1"/>
        <v>0</v>
      </c>
      <c r="H21" s="63">
        <v>0</v>
      </c>
      <c r="I21" s="1">
        <f t="shared" si="2"/>
        <v>0</v>
      </c>
      <c r="J21" s="62">
        <v>10.99</v>
      </c>
      <c r="K21" s="1">
        <f t="shared" si="3"/>
        <v>0</v>
      </c>
      <c r="L21" s="63">
        <v>14.388</v>
      </c>
      <c r="M21" s="1">
        <f t="shared" si="4"/>
        <v>0</v>
      </c>
      <c r="N21" s="63">
        <v>47.96</v>
      </c>
      <c r="O21" s="1">
        <f t="shared" si="5"/>
        <v>0</v>
      </c>
      <c r="P21" s="63">
        <v>137.4</v>
      </c>
      <c r="Q21" s="1">
        <f t="shared" si="6"/>
        <v>0</v>
      </c>
      <c r="R21" s="63">
        <v>205.32</v>
      </c>
      <c r="S21" s="1">
        <f t="shared" si="7"/>
        <v>0</v>
      </c>
      <c r="T21" s="63">
        <v>1</v>
      </c>
      <c r="U21" s="1">
        <f t="shared" si="8"/>
        <v>0</v>
      </c>
      <c r="V21" s="63">
        <v>0</v>
      </c>
      <c r="W21" s="1">
        <f t="shared" si="9"/>
        <v>0</v>
      </c>
      <c r="X21" s="63">
        <v>0</v>
      </c>
      <c r="Y21" s="1">
        <f t="shared" si="10"/>
        <v>0</v>
      </c>
      <c r="Z21" s="63">
        <v>7</v>
      </c>
      <c r="AA21" s="1">
        <f t="shared" si="11"/>
        <v>0</v>
      </c>
      <c r="AB21" s="63">
        <v>0</v>
      </c>
      <c r="AC21" s="1">
        <f t="shared" si="12"/>
        <v>0</v>
      </c>
      <c r="AD21" s="63">
        <v>0</v>
      </c>
      <c r="AE21" s="1">
        <f t="shared" si="13"/>
        <v>0</v>
      </c>
      <c r="AF21" s="63">
        <v>3</v>
      </c>
      <c r="AG21" s="1">
        <f t="shared" si="14"/>
        <v>0</v>
      </c>
      <c r="AH21" s="63">
        <v>0</v>
      </c>
      <c r="AI21" s="1">
        <f t="shared" si="15"/>
        <v>0</v>
      </c>
      <c r="AJ21" s="63">
        <v>0</v>
      </c>
      <c r="AK21" s="1">
        <f t="shared" si="16"/>
        <v>0</v>
      </c>
      <c r="AL21" s="63">
        <v>1</v>
      </c>
      <c r="AM21" s="1">
        <f t="shared" si="17"/>
        <v>0</v>
      </c>
      <c r="AN21" s="63">
        <v>1</v>
      </c>
      <c r="AO21" s="1">
        <f t="shared" si="18"/>
        <v>0</v>
      </c>
      <c r="AP21" s="64">
        <v>1</v>
      </c>
      <c r="AQ21" s="1">
        <f t="shared" si="19"/>
        <v>0</v>
      </c>
      <c r="AR21" s="63">
        <v>1</v>
      </c>
      <c r="AS21" s="1">
        <f t="shared" si="20"/>
        <v>0</v>
      </c>
      <c r="AT21" s="63">
        <v>1</v>
      </c>
      <c r="AU21" s="1">
        <f t="shared" si="21"/>
        <v>0</v>
      </c>
      <c r="AV21" s="62">
        <v>0</v>
      </c>
      <c r="AW21" s="1">
        <f t="shared" si="22"/>
        <v>0</v>
      </c>
      <c r="AX21" s="63"/>
      <c r="AY21" s="1">
        <f t="shared" si="23"/>
        <v>0</v>
      </c>
      <c r="AZ21" s="62"/>
      <c r="BA21" s="1">
        <f t="shared" si="24"/>
        <v>0</v>
      </c>
      <c r="BB21" s="63"/>
      <c r="BC21" s="1">
        <f t="shared" si="25"/>
        <v>0</v>
      </c>
      <c r="BD21" s="41">
        <v>0</v>
      </c>
      <c r="BE21" s="1">
        <f t="shared" si="26"/>
        <v>0</v>
      </c>
      <c r="BF21" s="63">
        <v>0</v>
      </c>
      <c r="BG21" s="2">
        <f t="shared" si="27"/>
        <v>0</v>
      </c>
      <c r="BH21" s="63">
        <v>0</v>
      </c>
      <c r="BI21" s="2">
        <f t="shared" si="28"/>
        <v>0</v>
      </c>
      <c r="BJ21" s="41">
        <v>0</v>
      </c>
      <c r="BK21" s="2">
        <f t="shared" si="29"/>
        <v>0</v>
      </c>
      <c r="BL21" s="41">
        <v>0</v>
      </c>
      <c r="BM21" s="2">
        <f t="shared" si="30"/>
        <v>0</v>
      </c>
      <c r="BN21" s="63">
        <v>0</v>
      </c>
      <c r="BO21" s="2">
        <f t="shared" si="31"/>
        <v>0</v>
      </c>
      <c r="BP21" s="63">
        <v>0</v>
      </c>
      <c r="BQ21" s="2">
        <f t="shared" si="32"/>
        <v>0</v>
      </c>
      <c r="BR21" s="63">
        <v>0</v>
      </c>
      <c r="BS21" s="1">
        <f t="shared" si="33"/>
        <v>0</v>
      </c>
      <c r="BT21" s="63">
        <v>0</v>
      </c>
      <c r="BU21" s="1">
        <f t="shared" si="34"/>
        <v>0</v>
      </c>
      <c r="BV21" s="63">
        <v>6</v>
      </c>
      <c r="BW21" s="1">
        <f t="shared" si="35"/>
        <v>0</v>
      </c>
      <c r="BX21" s="63">
        <v>3</v>
      </c>
      <c r="BY21" s="1">
        <f t="shared" si="36"/>
        <v>0</v>
      </c>
      <c r="BZ21" s="63">
        <v>0</v>
      </c>
      <c r="CA21" s="1">
        <f t="shared" si="37"/>
        <v>0</v>
      </c>
      <c r="CB21" s="63">
        <v>0</v>
      </c>
      <c r="CC21" s="1">
        <f t="shared" si="38"/>
        <v>0</v>
      </c>
      <c r="CD21" s="63">
        <v>0</v>
      </c>
      <c r="CE21" s="1">
        <f t="shared" si="39"/>
        <v>0</v>
      </c>
      <c r="CF21" s="63">
        <v>0</v>
      </c>
      <c r="CG21" s="1">
        <f t="shared" si="40"/>
        <v>0</v>
      </c>
      <c r="CH21" s="63">
        <v>0</v>
      </c>
      <c r="CI21" s="1">
        <f t="shared" si="41"/>
        <v>0</v>
      </c>
      <c r="CJ21" s="63">
        <v>0</v>
      </c>
      <c r="CK21" s="1">
        <f t="shared" si="42"/>
        <v>0</v>
      </c>
      <c r="CL21" s="63">
        <v>0</v>
      </c>
      <c r="CM21" s="1">
        <f t="shared" si="43"/>
        <v>0</v>
      </c>
      <c r="CN21" s="63">
        <v>0</v>
      </c>
      <c r="CO21" s="1">
        <f t="shared" si="44"/>
        <v>0</v>
      </c>
      <c r="CP21" s="63">
        <v>0</v>
      </c>
      <c r="CQ21" s="1">
        <f t="shared" si="45"/>
        <v>0</v>
      </c>
      <c r="CR21" s="63">
        <v>3</v>
      </c>
      <c r="CS21" s="1">
        <f t="shared" si="46"/>
        <v>0</v>
      </c>
      <c r="CT21" s="63">
        <v>0</v>
      </c>
      <c r="CU21" s="1">
        <f t="shared" si="47"/>
        <v>0</v>
      </c>
      <c r="CV21" s="63">
        <v>1</v>
      </c>
      <c r="CW21" s="2">
        <f t="shared" si="48"/>
        <v>0</v>
      </c>
      <c r="CX21" s="62">
        <v>0</v>
      </c>
      <c r="CY21" s="1">
        <f t="shared" si="49"/>
        <v>0</v>
      </c>
      <c r="CZ21" s="62"/>
      <c r="DA21" s="1">
        <f t="shared" si="50"/>
        <v>0</v>
      </c>
      <c r="DB21" s="62"/>
      <c r="DC21" s="1">
        <f t="shared" si="51"/>
        <v>0</v>
      </c>
      <c r="DD21" s="62"/>
      <c r="DE21" s="1">
        <f t="shared" si="52"/>
        <v>0</v>
      </c>
      <c r="DF21" s="62"/>
      <c r="DG21" s="1">
        <f t="shared" si="53"/>
        <v>0</v>
      </c>
      <c r="DH21" s="32">
        <f t="shared" si="54"/>
        <v>0</v>
      </c>
      <c r="DI21" s="33"/>
      <c r="DJ21" s="34">
        <f t="shared" si="55"/>
        <v>0</v>
      </c>
      <c r="DK21" s="33"/>
      <c r="DL21" s="34">
        <f t="shared" si="56"/>
        <v>0</v>
      </c>
      <c r="DM21" s="33"/>
      <c r="DN21" s="34">
        <f t="shared" si="57"/>
        <v>0</v>
      </c>
      <c r="DO21" s="34">
        <f t="shared" si="58"/>
        <v>0</v>
      </c>
      <c r="DP21" s="36">
        <f t="shared" si="59"/>
        <v>0</v>
      </c>
    </row>
    <row r="22" spans="1:120" ht="15.5">
      <c r="A22" s="29"/>
      <c r="B22" s="84"/>
      <c r="C22" s="60" t="s">
        <v>74</v>
      </c>
      <c r="D22" s="61">
        <v>23.23</v>
      </c>
      <c r="E22" s="1">
        <f t="shared" si="0"/>
        <v>0</v>
      </c>
      <c r="F22" s="62">
        <v>23.23</v>
      </c>
      <c r="G22" s="1">
        <f t="shared" si="1"/>
        <v>0</v>
      </c>
      <c r="H22" s="63">
        <v>17.149999999999999</v>
      </c>
      <c r="I22" s="1">
        <f t="shared" si="2"/>
        <v>0</v>
      </c>
      <c r="J22" s="62">
        <v>23.23</v>
      </c>
      <c r="K22" s="1">
        <f t="shared" si="3"/>
        <v>0</v>
      </c>
      <c r="L22" s="63">
        <v>25.82</v>
      </c>
      <c r="M22" s="1">
        <f t="shared" si="4"/>
        <v>0</v>
      </c>
      <c r="N22" s="63">
        <v>25.82</v>
      </c>
      <c r="O22" s="1">
        <f t="shared" si="5"/>
        <v>0</v>
      </c>
      <c r="P22" s="63">
        <f>77.44+85.76</f>
        <v>163.19999999999999</v>
      </c>
      <c r="Q22" s="1">
        <f t="shared" si="6"/>
        <v>0</v>
      </c>
      <c r="R22" s="63">
        <v>159.97</v>
      </c>
      <c r="S22" s="1">
        <f t="shared" si="7"/>
        <v>0</v>
      </c>
      <c r="T22" s="63">
        <v>1</v>
      </c>
      <c r="U22" s="1">
        <f t="shared" si="8"/>
        <v>0</v>
      </c>
      <c r="V22" s="63"/>
      <c r="W22" s="1">
        <f t="shared" si="9"/>
        <v>0</v>
      </c>
      <c r="X22" s="63">
        <v>1</v>
      </c>
      <c r="Y22" s="1">
        <f t="shared" si="10"/>
        <v>0</v>
      </c>
      <c r="Z22" s="63">
        <v>4</v>
      </c>
      <c r="AA22" s="1">
        <f t="shared" si="11"/>
        <v>0</v>
      </c>
      <c r="AB22" s="63">
        <v>0</v>
      </c>
      <c r="AC22" s="1">
        <f t="shared" si="12"/>
        <v>0</v>
      </c>
      <c r="AD22" s="63">
        <v>0</v>
      </c>
      <c r="AE22" s="1">
        <f t="shared" si="13"/>
        <v>0</v>
      </c>
      <c r="AF22" s="63">
        <v>2</v>
      </c>
      <c r="AG22" s="1">
        <f t="shared" si="14"/>
        <v>0</v>
      </c>
      <c r="AH22" s="63">
        <v>0</v>
      </c>
      <c r="AI22" s="1">
        <f t="shared" si="15"/>
        <v>0</v>
      </c>
      <c r="AJ22" s="63">
        <v>0</v>
      </c>
      <c r="AK22" s="1">
        <f t="shared" si="16"/>
        <v>0</v>
      </c>
      <c r="AL22" s="63">
        <v>0</v>
      </c>
      <c r="AM22" s="1">
        <f t="shared" si="17"/>
        <v>0</v>
      </c>
      <c r="AN22" s="63">
        <v>1</v>
      </c>
      <c r="AO22" s="1">
        <f t="shared" si="18"/>
        <v>0</v>
      </c>
      <c r="AP22" s="64">
        <v>1</v>
      </c>
      <c r="AQ22" s="1">
        <f t="shared" si="19"/>
        <v>0</v>
      </c>
      <c r="AR22" s="63">
        <v>0</v>
      </c>
      <c r="AS22" s="1">
        <f t="shared" si="20"/>
        <v>0</v>
      </c>
      <c r="AT22" s="63">
        <v>0</v>
      </c>
      <c r="AU22" s="1">
        <f t="shared" si="21"/>
        <v>0</v>
      </c>
      <c r="AV22" s="62">
        <v>0</v>
      </c>
      <c r="AW22" s="1">
        <f t="shared" si="22"/>
        <v>0</v>
      </c>
      <c r="AX22" s="63"/>
      <c r="AY22" s="1">
        <f t="shared" si="23"/>
        <v>0</v>
      </c>
      <c r="AZ22" s="62"/>
      <c r="BA22" s="1">
        <f t="shared" si="24"/>
        <v>0</v>
      </c>
      <c r="BB22" s="63"/>
      <c r="BC22" s="1">
        <f t="shared" si="25"/>
        <v>0</v>
      </c>
      <c r="BD22" s="41">
        <v>0</v>
      </c>
      <c r="BE22" s="1">
        <f t="shared" si="26"/>
        <v>0</v>
      </c>
      <c r="BF22" s="63">
        <v>0</v>
      </c>
      <c r="BG22" s="2">
        <f t="shared" si="27"/>
        <v>0</v>
      </c>
      <c r="BH22" s="63">
        <v>0</v>
      </c>
      <c r="BI22" s="2">
        <f t="shared" si="28"/>
        <v>0</v>
      </c>
      <c r="BJ22" s="41">
        <v>0</v>
      </c>
      <c r="BK22" s="2">
        <f t="shared" si="29"/>
        <v>0</v>
      </c>
      <c r="BL22" s="41">
        <v>0</v>
      </c>
      <c r="BM22" s="2">
        <f t="shared" si="30"/>
        <v>0</v>
      </c>
      <c r="BN22" s="63">
        <v>0</v>
      </c>
      <c r="BO22" s="2">
        <f t="shared" si="31"/>
        <v>0</v>
      </c>
      <c r="BP22" s="63">
        <v>0</v>
      </c>
      <c r="BQ22" s="2">
        <f t="shared" si="32"/>
        <v>0</v>
      </c>
      <c r="BR22" s="63">
        <v>0</v>
      </c>
      <c r="BS22" s="1">
        <f t="shared" si="33"/>
        <v>0</v>
      </c>
      <c r="BT22" s="63">
        <v>0</v>
      </c>
      <c r="BU22" s="1">
        <f t="shared" si="34"/>
        <v>0</v>
      </c>
      <c r="BV22" s="63">
        <v>9</v>
      </c>
      <c r="BW22" s="1">
        <f t="shared" si="35"/>
        <v>0</v>
      </c>
      <c r="BX22" s="63">
        <v>3</v>
      </c>
      <c r="BY22" s="1">
        <f t="shared" si="36"/>
        <v>0</v>
      </c>
      <c r="BZ22" s="63">
        <v>0</v>
      </c>
      <c r="CA22" s="1">
        <f t="shared" si="37"/>
        <v>0</v>
      </c>
      <c r="CB22" s="63">
        <v>0</v>
      </c>
      <c r="CC22" s="1">
        <f t="shared" si="38"/>
        <v>0</v>
      </c>
      <c r="CD22" s="63">
        <v>0</v>
      </c>
      <c r="CE22" s="1">
        <f t="shared" si="39"/>
        <v>0</v>
      </c>
      <c r="CF22" s="63">
        <v>0</v>
      </c>
      <c r="CG22" s="1">
        <f t="shared" si="40"/>
        <v>0</v>
      </c>
      <c r="CH22" s="63">
        <v>0</v>
      </c>
      <c r="CI22" s="1">
        <f t="shared" si="41"/>
        <v>0</v>
      </c>
      <c r="CJ22" s="63">
        <v>0</v>
      </c>
      <c r="CK22" s="1">
        <f t="shared" si="42"/>
        <v>0</v>
      </c>
      <c r="CL22" s="63">
        <v>0</v>
      </c>
      <c r="CM22" s="1">
        <f t="shared" si="43"/>
        <v>0</v>
      </c>
      <c r="CN22" s="63">
        <v>0</v>
      </c>
      <c r="CO22" s="1">
        <f t="shared" si="44"/>
        <v>0</v>
      </c>
      <c r="CP22" s="63">
        <v>0</v>
      </c>
      <c r="CQ22" s="1">
        <f t="shared" si="45"/>
        <v>0</v>
      </c>
      <c r="CR22" s="63">
        <v>2</v>
      </c>
      <c r="CS22" s="1">
        <f t="shared" si="46"/>
        <v>0</v>
      </c>
      <c r="CT22" s="63">
        <v>0</v>
      </c>
      <c r="CU22" s="1">
        <f t="shared" si="47"/>
        <v>0</v>
      </c>
      <c r="CV22" s="63">
        <v>0</v>
      </c>
      <c r="CW22" s="2">
        <f t="shared" si="48"/>
        <v>0</v>
      </c>
      <c r="CX22" s="62">
        <v>0</v>
      </c>
      <c r="CY22" s="1">
        <f t="shared" si="49"/>
        <v>0</v>
      </c>
      <c r="CZ22" s="62"/>
      <c r="DA22" s="1">
        <f t="shared" si="50"/>
        <v>0</v>
      </c>
      <c r="DB22" s="62"/>
      <c r="DC22" s="1">
        <f t="shared" si="51"/>
        <v>0</v>
      </c>
      <c r="DD22" s="62"/>
      <c r="DE22" s="1">
        <f t="shared" si="52"/>
        <v>0</v>
      </c>
      <c r="DF22" s="62"/>
      <c r="DG22" s="1">
        <f t="shared" si="53"/>
        <v>0</v>
      </c>
      <c r="DH22" s="32">
        <f t="shared" si="54"/>
        <v>0</v>
      </c>
      <c r="DI22" s="33"/>
      <c r="DJ22" s="34">
        <f t="shared" si="55"/>
        <v>0</v>
      </c>
      <c r="DK22" s="33"/>
      <c r="DL22" s="34">
        <f t="shared" si="56"/>
        <v>0</v>
      </c>
      <c r="DM22" s="33"/>
      <c r="DN22" s="34">
        <f t="shared" si="57"/>
        <v>0</v>
      </c>
      <c r="DO22" s="34">
        <f t="shared" si="58"/>
        <v>0</v>
      </c>
      <c r="DP22" s="36">
        <f t="shared" si="59"/>
        <v>0</v>
      </c>
    </row>
    <row r="23" spans="1:120" ht="15.5">
      <c r="A23" s="29"/>
      <c r="B23" s="84"/>
      <c r="C23" s="60" t="s">
        <v>75</v>
      </c>
      <c r="D23" s="61">
        <v>20.23</v>
      </c>
      <c r="E23" s="1">
        <f t="shared" si="0"/>
        <v>0</v>
      </c>
      <c r="F23" s="62">
        <v>12.31</v>
      </c>
      <c r="G23" s="1">
        <f t="shared" si="1"/>
        <v>0</v>
      </c>
      <c r="H23" s="63">
        <v>0</v>
      </c>
      <c r="I23" s="1">
        <f t="shared" si="2"/>
        <v>0</v>
      </c>
      <c r="J23" s="62">
        <v>12.31</v>
      </c>
      <c r="K23" s="1">
        <f t="shared" si="3"/>
        <v>0</v>
      </c>
      <c r="L23" s="63">
        <v>18.462</v>
      </c>
      <c r="M23" s="1">
        <f t="shared" si="4"/>
        <v>0</v>
      </c>
      <c r="N23" s="63">
        <v>61.54</v>
      </c>
      <c r="O23" s="1">
        <f t="shared" si="5"/>
        <v>0</v>
      </c>
      <c r="P23" s="63">
        <v>202.32</v>
      </c>
      <c r="Q23" s="1">
        <f t="shared" si="6"/>
        <v>0</v>
      </c>
      <c r="R23" s="63">
        <v>188.32</v>
      </c>
      <c r="S23" s="1">
        <f t="shared" si="7"/>
        <v>0</v>
      </c>
      <c r="T23" s="63">
        <v>1</v>
      </c>
      <c r="U23" s="1">
        <f t="shared" si="8"/>
        <v>0</v>
      </c>
      <c r="V23" s="63">
        <v>0</v>
      </c>
      <c r="W23" s="1">
        <f t="shared" si="9"/>
        <v>0</v>
      </c>
      <c r="X23" s="63">
        <v>0</v>
      </c>
      <c r="Y23" s="1">
        <f t="shared" si="10"/>
        <v>0</v>
      </c>
      <c r="Z23" s="63">
        <v>38</v>
      </c>
      <c r="AA23" s="1">
        <f t="shared" si="11"/>
        <v>0</v>
      </c>
      <c r="AB23" s="63">
        <v>0</v>
      </c>
      <c r="AC23" s="1">
        <f t="shared" si="12"/>
        <v>0</v>
      </c>
      <c r="AD23" s="63">
        <v>0</v>
      </c>
      <c r="AE23" s="1">
        <f t="shared" si="13"/>
        <v>0</v>
      </c>
      <c r="AF23" s="63">
        <v>4</v>
      </c>
      <c r="AG23" s="1">
        <f t="shared" si="14"/>
        <v>0</v>
      </c>
      <c r="AH23" s="63">
        <v>0</v>
      </c>
      <c r="AI23" s="1">
        <f t="shared" si="15"/>
        <v>0</v>
      </c>
      <c r="AJ23" s="63">
        <v>0</v>
      </c>
      <c r="AK23" s="1">
        <f t="shared" si="16"/>
        <v>0</v>
      </c>
      <c r="AL23" s="63">
        <v>0</v>
      </c>
      <c r="AM23" s="1">
        <f t="shared" si="17"/>
        <v>0</v>
      </c>
      <c r="AN23" s="63">
        <v>1</v>
      </c>
      <c r="AO23" s="1">
        <f t="shared" si="18"/>
        <v>0</v>
      </c>
      <c r="AP23" s="64">
        <v>1</v>
      </c>
      <c r="AQ23" s="1">
        <f t="shared" si="19"/>
        <v>0</v>
      </c>
      <c r="AR23" s="63">
        <v>0</v>
      </c>
      <c r="AS23" s="1">
        <f t="shared" si="20"/>
        <v>0</v>
      </c>
      <c r="AT23" s="63">
        <v>0</v>
      </c>
      <c r="AU23" s="1">
        <f t="shared" si="21"/>
        <v>0</v>
      </c>
      <c r="AV23" s="62">
        <v>0</v>
      </c>
      <c r="AW23" s="1">
        <f t="shared" si="22"/>
        <v>0</v>
      </c>
      <c r="AX23" s="63"/>
      <c r="AY23" s="1">
        <f t="shared" si="23"/>
        <v>0</v>
      </c>
      <c r="AZ23" s="62"/>
      <c r="BA23" s="1">
        <f t="shared" si="24"/>
        <v>0</v>
      </c>
      <c r="BB23" s="63"/>
      <c r="BC23" s="1">
        <f t="shared" si="25"/>
        <v>0</v>
      </c>
      <c r="BD23" s="41">
        <v>0</v>
      </c>
      <c r="BE23" s="1">
        <f t="shared" si="26"/>
        <v>0</v>
      </c>
      <c r="BF23" s="63">
        <v>0</v>
      </c>
      <c r="BG23" s="2">
        <f t="shared" si="27"/>
        <v>0</v>
      </c>
      <c r="BH23" s="63">
        <v>0</v>
      </c>
      <c r="BI23" s="2">
        <f t="shared" si="28"/>
        <v>0</v>
      </c>
      <c r="BJ23" s="41">
        <v>0</v>
      </c>
      <c r="BK23" s="2">
        <f t="shared" si="29"/>
        <v>0</v>
      </c>
      <c r="BL23" s="41">
        <v>0</v>
      </c>
      <c r="BM23" s="2">
        <f t="shared" si="30"/>
        <v>0</v>
      </c>
      <c r="BN23" s="63">
        <v>0</v>
      </c>
      <c r="BO23" s="2">
        <f t="shared" si="31"/>
        <v>0</v>
      </c>
      <c r="BP23" s="63">
        <v>0</v>
      </c>
      <c r="BQ23" s="2">
        <f t="shared" si="32"/>
        <v>0</v>
      </c>
      <c r="BR23" s="63">
        <v>0</v>
      </c>
      <c r="BS23" s="1">
        <f t="shared" si="33"/>
        <v>0</v>
      </c>
      <c r="BT23" s="63">
        <v>0</v>
      </c>
      <c r="BU23" s="1">
        <f t="shared" si="34"/>
        <v>0</v>
      </c>
      <c r="BV23" s="63">
        <v>3</v>
      </c>
      <c r="BW23" s="1">
        <f t="shared" si="35"/>
        <v>0</v>
      </c>
      <c r="BX23" s="63">
        <v>3</v>
      </c>
      <c r="BY23" s="1">
        <f t="shared" si="36"/>
        <v>0</v>
      </c>
      <c r="BZ23" s="63">
        <v>0</v>
      </c>
      <c r="CA23" s="1">
        <f t="shared" si="37"/>
        <v>0</v>
      </c>
      <c r="CB23" s="63">
        <v>0</v>
      </c>
      <c r="CC23" s="1">
        <f t="shared" si="38"/>
        <v>0</v>
      </c>
      <c r="CD23" s="63">
        <v>0</v>
      </c>
      <c r="CE23" s="1">
        <f t="shared" si="39"/>
        <v>0</v>
      </c>
      <c r="CF23" s="63">
        <v>0</v>
      </c>
      <c r="CG23" s="1">
        <f t="shared" si="40"/>
        <v>0</v>
      </c>
      <c r="CH23" s="63">
        <v>0</v>
      </c>
      <c r="CI23" s="1">
        <f t="shared" si="41"/>
        <v>0</v>
      </c>
      <c r="CJ23" s="63">
        <v>0</v>
      </c>
      <c r="CK23" s="1">
        <f t="shared" si="42"/>
        <v>0</v>
      </c>
      <c r="CL23" s="63">
        <v>0</v>
      </c>
      <c r="CM23" s="1">
        <f t="shared" si="43"/>
        <v>0</v>
      </c>
      <c r="CN23" s="63">
        <v>0</v>
      </c>
      <c r="CO23" s="1">
        <f t="shared" si="44"/>
        <v>0</v>
      </c>
      <c r="CP23" s="63">
        <v>0</v>
      </c>
      <c r="CQ23" s="1">
        <f t="shared" si="45"/>
        <v>0</v>
      </c>
      <c r="CR23" s="63">
        <v>0</v>
      </c>
      <c r="CS23" s="1">
        <f t="shared" si="46"/>
        <v>0</v>
      </c>
      <c r="CT23" s="63">
        <v>0</v>
      </c>
      <c r="CU23" s="1">
        <f t="shared" si="47"/>
        <v>0</v>
      </c>
      <c r="CV23" s="63">
        <v>1</v>
      </c>
      <c r="CW23" s="2">
        <f t="shared" si="48"/>
        <v>0</v>
      </c>
      <c r="CX23" s="62">
        <v>0</v>
      </c>
      <c r="CY23" s="1">
        <f t="shared" si="49"/>
        <v>0</v>
      </c>
      <c r="CZ23" s="62"/>
      <c r="DA23" s="1">
        <f t="shared" si="50"/>
        <v>0</v>
      </c>
      <c r="DB23" s="62"/>
      <c r="DC23" s="1">
        <f t="shared" si="51"/>
        <v>0</v>
      </c>
      <c r="DD23" s="62"/>
      <c r="DE23" s="1">
        <f t="shared" si="52"/>
        <v>0</v>
      </c>
      <c r="DF23" s="62"/>
      <c r="DG23" s="1">
        <f t="shared" si="53"/>
        <v>0</v>
      </c>
      <c r="DH23" s="32">
        <f t="shared" si="54"/>
        <v>0</v>
      </c>
      <c r="DI23" s="33"/>
      <c r="DJ23" s="34">
        <f t="shared" si="55"/>
        <v>0</v>
      </c>
      <c r="DK23" s="33"/>
      <c r="DL23" s="34">
        <f t="shared" si="56"/>
        <v>0</v>
      </c>
      <c r="DM23" s="33"/>
      <c r="DN23" s="34">
        <f t="shared" si="57"/>
        <v>0</v>
      </c>
      <c r="DO23" s="34">
        <f t="shared" si="58"/>
        <v>0</v>
      </c>
      <c r="DP23" s="36">
        <f t="shared" si="59"/>
        <v>0</v>
      </c>
    </row>
    <row r="24" spans="1:120" ht="15.5">
      <c r="A24" s="29"/>
      <c r="B24" s="84"/>
      <c r="C24" s="60" t="s">
        <v>102</v>
      </c>
      <c r="D24" s="61">
        <v>73.5</v>
      </c>
      <c r="E24" s="1">
        <f t="shared" si="0"/>
        <v>0</v>
      </c>
      <c r="F24" s="61">
        <v>73.5</v>
      </c>
      <c r="G24" s="1">
        <f t="shared" si="1"/>
        <v>0</v>
      </c>
      <c r="H24" s="63">
        <v>12.276</v>
      </c>
      <c r="I24" s="1">
        <f t="shared" si="2"/>
        <v>0</v>
      </c>
      <c r="J24" s="61">
        <v>73.5</v>
      </c>
      <c r="K24" s="1">
        <f t="shared" si="3"/>
        <v>0</v>
      </c>
      <c r="L24" s="63">
        <v>20</v>
      </c>
      <c r="M24" s="1">
        <f t="shared" si="4"/>
        <v>0</v>
      </c>
      <c r="N24" s="63">
        <v>32</v>
      </c>
      <c r="O24" s="1">
        <f t="shared" si="5"/>
        <v>0</v>
      </c>
      <c r="P24" s="63">
        <v>213.37</v>
      </c>
      <c r="Q24" s="1">
        <f t="shared" si="6"/>
        <v>0</v>
      </c>
      <c r="R24" s="63">
        <v>148.35</v>
      </c>
      <c r="S24" s="1">
        <f t="shared" si="7"/>
        <v>0</v>
      </c>
      <c r="T24" s="63">
        <v>1</v>
      </c>
      <c r="U24" s="1">
        <f t="shared" si="8"/>
        <v>0</v>
      </c>
      <c r="V24" s="63"/>
      <c r="W24" s="1">
        <f t="shared" si="9"/>
        <v>0</v>
      </c>
      <c r="X24" s="63">
        <v>4</v>
      </c>
      <c r="Y24" s="1">
        <f t="shared" si="10"/>
        <v>0</v>
      </c>
      <c r="Z24" s="63">
        <v>6</v>
      </c>
      <c r="AA24" s="1">
        <f t="shared" si="11"/>
        <v>0</v>
      </c>
      <c r="AB24" s="63">
        <v>7</v>
      </c>
      <c r="AC24" s="1">
        <f t="shared" si="12"/>
        <v>0</v>
      </c>
      <c r="AD24" s="63">
        <v>0</v>
      </c>
      <c r="AE24" s="1">
        <f t="shared" si="13"/>
        <v>0</v>
      </c>
      <c r="AF24" s="63">
        <v>0</v>
      </c>
      <c r="AG24" s="1">
        <f t="shared" si="14"/>
        <v>0</v>
      </c>
      <c r="AH24" s="63">
        <v>1</v>
      </c>
      <c r="AI24" s="1">
        <f t="shared" si="15"/>
        <v>0</v>
      </c>
      <c r="AJ24" s="63">
        <v>1</v>
      </c>
      <c r="AK24" s="1">
        <f t="shared" si="16"/>
        <v>0</v>
      </c>
      <c r="AL24" s="63">
        <v>1</v>
      </c>
      <c r="AM24" s="1">
        <f t="shared" si="17"/>
        <v>0</v>
      </c>
      <c r="AN24" s="63">
        <v>1</v>
      </c>
      <c r="AO24" s="1">
        <f t="shared" si="18"/>
        <v>0</v>
      </c>
      <c r="AP24" s="64">
        <v>1</v>
      </c>
      <c r="AQ24" s="1">
        <f t="shared" si="19"/>
        <v>0</v>
      </c>
      <c r="AR24" s="63">
        <v>1</v>
      </c>
      <c r="AS24" s="1">
        <f t="shared" si="20"/>
        <v>0</v>
      </c>
      <c r="AT24" s="63">
        <v>1</v>
      </c>
      <c r="AU24" s="1">
        <f t="shared" si="21"/>
        <v>0</v>
      </c>
      <c r="AV24" s="62">
        <v>0</v>
      </c>
      <c r="AW24" s="1">
        <f t="shared" si="22"/>
        <v>0</v>
      </c>
      <c r="AX24" s="63"/>
      <c r="AY24" s="1">
        <f t="shared" si="23"/>
        <v>0</v>
      </c>
      <c r="AZ24" s="62"/>
      <c r="BA24" s="1">
        <f t="shared" si="24"/>
        <v>0</v>
      </c>
      <c r="BB24" s="63"/>
      <c r="BC24" s="1">
        <f t="shared" si="25"/>
        <v>0</v>
      </c>
      <c r="BD24" s="41">
        <v>0</v>
      </c>
      <c r="BE24" s="1">
        <f t="shared" si="26"/>
        <v>0</v>
      </c>
      <c r="BF24" s="63">
        <v>1</v>
      </c>
      <c r="BG24" s="2">
        <f t="shared" si="27"/>
        <v>0</v>
      </c>
      <c r="BH24" s="63">
        <v>1</v>
      </c>
      <c r="BI24" s="2">
        <f t="shared" si="28"/>
        <v>0</v>
      </c>
      <c r="BJ24" s="41">
        <v>0</v>
      </c>
      <c r="BK24" s="2">
        <f t="shared" si="29"/>
        <v>0</v>
      </c>
      <c r="BL24" s="41">
        <v>0</v>
      </c>
      <c r="BM24" s="2">
        <f t="shared" si="30"/>
        <v>0</v>
      </c>
      <c r="BN24" s="63">
        <v>0</v>
      </c>
      <c r="BO24" s="2">
        <f t="shared" si="31"/>
        <v>0</v>
      </c>
      <c r="BP24" s="63">
        <v>5.5</v>
      </c>
      <c r="BQ24" s="2">
        <f t="shared" si="32"/>
        <v>0</v>
      </c>
      <c r="BR24" s="63">
        <v>0</v>
      </c>
      <c r="BS24" s="1">
        <f t="shared" si="33"/>
        <v>0</v>
      </c>
      <c r="BT24" s="63">
        <v>0</v>
      </c>
      <c r="BU24" s="1">
        <f t="shared" si="34"/>
        <v>0</v>
      </c>
      <c r="BV24" s="63">
        <v>3</v>
      </c>
      <c r="BW24" s="1">
        <f t="shared" si="35"/>
        <v>0</v>
      </c>
      <c r="BX24" s="63">
        <v>3</v>
      </c>
      <c r="BY24" s="1">
        <f t="shared" si="36"/>
        <v>0</v>
      </c>
      <c r="BZ24" s="63">
        <v>0</v>
      </c>
      <c r="CA24" s="1">
        <f t="shared" si="37"/>
        <v>0</v>
      </c>
      <c r="CB24" s="63">
        <v>0</v>
      </c>
      <c r="CC24" s="1">
        <f t="shared" si="38"/>
        <v>0</v>
      </c>
      <c r="CD24" s="63">
        <v>0</v>
      </c>
      <c r="CE24" s="1">
        <f t="shared" si="39"/>
        <v>0</v>
      </c>
      <c r="CF24" s="63">
        <v>0</v>
      </c>
      <c r="CG24" s="1">
        <f t="shared" si="40"/>
        <v>0</v>
      </c>
      <c r="CH24" s="63">
        <v>0</v>
      </c>
      <c r="CI24" s="1">
        <f t="shared" si="41"/>
        <v>0</v>
      </c>
      <c r="CJ24" s="63">
        <v>0</v>
      </c>
      <c r="CK24" s="1">
        <f t="shared" si="42"/>
        <v>0</v>
      </c>
      <c r="CL24" s="63">
        <v>0</v>
      </c>
      <c r="CM24" s="1">
        <f t="shared" si="43"/>
        <v>0</v>
      </c>
      <c r="CN24" s="63">
        <v>0</v>
      </c>
      <c r="CO24" s="1">
        <f t="shared" si="44"/>
        <v>0</v>
      </c>
      <c r="CP24" s="63">
        <v>0</v>
      </c>
      <c r="CQ24" s="1">
        <f t="shared" si="45"/>
        <v>0</v>
      </c>
      <c r="CR24" s="63">
        <v>0</v>
      </c>
      <c r="CS24" s="1">
        <f t="shared" si="46"/>
        <v>0</v>
      </c>
      <c r="CT24" s="63">
        <v>1</v>
      </c>
      <c r="CU24" s="1">
        <f t="shared" si="47"/>
        <v>0</v>
      </c>
      <c r="CV24" s="63">
        <v>1</v>
      </c>
      <c r="CW24" s="2">
        <f t="shared" si="48"/>
        <v>0</v>
      </c>
      <c r="CX24" s="62">
        <v>0</v>
      </c>
      <c r="CY24" s="1">
        <f t="shared" si="49"/>
        <v>0</v>
      </c>
      <c r="CZ24" s="62"/>
      <c r="DA24" s="1">
        <f t="shared" si="50"/>
        <v>0</v>
      </c>
      <c r="DB24" s="62"/>
      <c r="DC24" s="1">
        <f t="shared" si="51"/>
        <v>0</v>
      </c>
      <c r="DD24" s="62"/>
      <c r="DE24" s="1">
        <f t="shared" si="52"/>
        <v>0</v>
      </c>
      <c r="DF24" s="62"/>
      <c r="DG24" s="1">
        <f t="shared" si="53"/>
        <v>0</v>
      </c>
      <c r="DH24" s="32">
        <f t="shared" si="54"/>
        <v>0</v>
      </c>
      <c r="DI24" s="33"/>
      <c r="DJ24" s="34">
        <f t="shared" si="55"/>
        <v>0</v>
      </c>
      <c r="DK24" s="33"/>
      <c r="DL24" s="34">
        <f t="shared" si="56"/>
        <v>0</v>
      </c>
      <c r="DM24" s="33"/>
      <c r="DN24" s="34">
        <f t="shared" si="57"/>
        <v>0</v>
      </c>
      <c r="DO24" s="34">
        <f t="shared" si="58"/>
        <v>0</v>
      </c>
      <c r="DP24" s="36">
        <f t="shared" si="59"/>
        <v>0</v>
      </c>
    </row>
    <row r="25" spans="1:120" ht="15.5">
      <c r="A25" s="29"/>
      <c r="B25" s="84"/>
      <c r="C25" s="60" t="s">
        <v>103</v>
      </c>
      <c r="D25" s="61">
        <v>10.39</v>
      </c>
      <c r="E25" s="1">
        <f t="shared" si="0"/>
        <v>0</v>
      </c>
      <c r="F25" s="62">
        <v>10.39</v>
      </c>
      <c r="G25" s="1">
        <f t="shared" si="1"/>
        <v>0</v>
      </c>
      <c r="H25" s="63">
        <v>6.5</v>
      </c>
      <c r="I25" s="1">
        <f t="shared" si="2"/>
        <v>0</v>
      </c>
      <c r="J25" s="62">
        <v>12</v>
      </c>
      <c r="K25" s="1">
        <f t="shared" si="3"/>
        <v>0</v>
      </c>
      <c r="L25" s="63">
        <v>0</v>
      </c>
      <c r="M25" s="1">
        <f t="shared" si="4"/>
        <v>0</v>
      </c>
      <c r="N25" s="63">
        <v>0</v>
      </c>
      <c r="O25" s="1">
        <f t="shared" si="5"/>
        <v>0</v>
      </c>
      <c r="P25" s="63">
        <v>51.93</v>
      </c>
      <c r="Q25" s="1">
        <f t="shared" si="6"/>
        <v>0</v>
      </c>
      <c r="R25" s="63">
        <v>26.46</v>
      </c>
      <c r="S25" s="1">
        <f t="shared" si="7"/>
        <v>0</v>
      </c>
      <c r="T25" s="63">
        <v>0</v>
      </c>
      <c r="U25" s="1">
        <f t="shared" si="8"/>
        <v>0</v>
      </c>
      <c r="V25" s="63">
        <v>0</v>
      </c>
      <c r="W25" s="1">
        <f t="shared" si="9"/>
        <v>0</v>
      </c>
      <c r="X25" s="63">
        <v>0</v>
      </c>
      <c r="Y25" s="1">
        <f t="shared" si="10"/>
        <v>0</v>
      </c>
      <c r="Z25" s="63">
        <v>10</v>
      </c>
      <c r="AA25" s="1">
        <f t="shared" si="11"/>
        <v>0</v>
      </c>
      <c r="AB25" s="63">
        <v>1</v>
      </c>
      <c r="AC25" s="1">
        <f t="shared" si="12"/>
        <v>0</v>
      </c>
      <c r="AD25" s="63">
        <v>1</v>
      </c>
      <c r="AE25" s="1">
        <f t="shared" si="13"/>
        <v>0</v>
      </c>
      <c r="AF25" s="63">
        <v>0</v>
      </c>
      <c r="AG25" s="1">
        <f t="shared" si="14"/>
        <v>0</v>
      </c>
      <c r="AH25" s="63">
        <v>0</v>
      </c>
      <c r="AI25" s="1">
        <f t="shared" si="15"/>
        <v>0</v>
      </c>
      <c r="AJ25" s="63">
        <v>0</v>
      </c>
      <c r="AK25" s="1">
        <f t="shared" si="16"/>
        <v>0</v>
      </c>
      <c r="AL25" s="63">
        <v>0</v>
      </c>
      <c r="AM25" s="1">
        <f t="shared" si="17"/>
        <v>0</v>
      </c>
      <c r="AN25" s="63">
        <v>1</v>
      </c>
      <c r="AO25" s="1">
        <f t="shared" si="18"/>
        <v>0</v>
      </c>
      <c r="AP25" s="63">
        <v>0</v>
      </c>
      <c r="AQ25" s="1">
        <f t="shared" si="19"/>
        <v>0</v>
      </c>
      <c r="AR25" s="63">
        <v>0</v>
      </c>
      <c r="AS25" s="1">
        <f t="shared" si="20"/>
        <v>0</v>
      </c>
      <c r="AT25" s="63">
        <v>1</v>
      </c>
      <c r="AU25" s="1">
        <f t="shared" si="21"/>
        <v>0</v>
      </c>
      <c r="AV25" s="62">
        <v>0</v>
      </c>
      <c r="AW25" s="1">
        <f t="shared" si="22"/>
        <v>0</v>
      </c>
      <c r="AX25" s="63"/>
      <c r="AY25" s="1">
        <f t="shared" si="23"/>
        <v>0</v>
      </c>
      <c r="AZ25" s="62"/>
      <c r="BA25" s="1">
        <f t="shared" si="24"/>
        <v>0</v>
      </c>
      <c r="BB25" s="63"/>
      <c r="BC25" s="1">
        <f t="shared" si="25"/>
        <v>0</v>
      </c>
      <c r="BD25" s="41">
        <v>0</v>
      </c>
      <c r="BE25" s="1">
        <f t="shared" si="26"/>
        <v>0</v>
      </c>
      <c r="BF25" s="63">
        <v>0</v>
      </c>
      <c r="BG25" s="2">
        <f t="shared" si="27"/>
        <v>0</v>
      </c>
      <c r="BH25" s="63">
        <v>0</v>
      </c>
      <c r="BI25" s="2">
        <f t="shared" si="28"/>
        <v>0</v>
      </c>
      <c r="BJ25" s="41">
        <v>0</v>
      </c>
      <c r="BK25" s="2">
        <f t="shared" si="29"/>
        <v>0</v>
      </c>
      <c r="BL25" s="41">
        <v>0</v>
      </c>
      <c r="BM25" s="2">
        <f t="shared" si="30"/>
        <v>0</v>
      </c>
      <c r="BN25" s="63">
        <v>0</v>
      </c>
      <c r="BO25" s="2">
        <f t="shared" si="31"/>
        <v>0</v>
      </c>
      <c r="BP25" s="63">
        <v>0</v>
      </c>
      <c r="BQ25" s="2">
        <f t="shared" si="32"/>
        <v>0</v>
      </c>
      <c r="BR25" s="63">
        <v>0</v>
      </c>
      <c r="BS25" s="1">
        <f t="shared" si="33"/>
        <v>0</v>
      </c>
      <c r="BT25" s="63">
        <v>0</v>
      </c>
      <c r="BU25" s="1">
        <f t="shared" si="34"/>
        <v>0</v>
      </c>
      <c r="BV25" s="63">
        <v>0</v>
      </c>
      <c r="BW25" s="1">
        <f t="shared" si="35"/>
        <v>0</v>
      </c>
      <c r="BX25" s="63">
        <v>0</v>
      </c>
      <c r="BY25" s="1">
        <f t="shared" si="36"/>
        <v>0</v>
      </c>
      <c r="BZ25" s="63">
        <v>0</v>
      </c>
      <c r="CA25" s="1">
        <f t="shared" si="37"/>
        <v>0</v>
      </c>
      <c r="CB25" s="63">
        <v>0</v>
      </c>
      <c r="CC25" s="1">
        <f t="shared" si="38"/>
        <v>0</v>
      </c>
      <c r="CD25" s="63">
        <v>0</v>
      </c>
      <c r="CE25" s="1">
        <f t="shared" si="39"/>
        <v>0</v>
      </c>
      <c r="CF25" s="63">
        <v>0</v>
      </c>
      <c r="CG25" s="1">
        <f t="shared" si="40"/>
        <v>0</v>
      </c>
      <c r="CH25" s="63">
        <v>0</v>
      </c>
      <c r="CI25" s="1">
        <f t="shared" si="41"/>
        <v>0</v>
      </c>
      <c r="CJ25" s="63">
        <v>0</v>
      </c>
      <c r="CK25" s="1">
        <f t="shared" si="42"/>
        <v>0</v>
      </c>
      <c r="CL25" s="63">
        <v>0</v>
      </c>
      <c r="CM25" s="1">
        <f t="shared" si="43"/>
        <v>0</v>
      </c>
      <c r="CN25" s="63">
        <v>0</v>
      </c>
      <c r="CO25" s="1">
        <f t="shared" si="44"/>
        <v>0</v>
      </c>
      <c r="CP25" s="63">
        <v>0</v>
      </c>
      <c r="CQ25" s="1">
        <f t="shared" si="45"/>
        <v>0</v>
      </c>
      <c r="CR25" s="63">
        <v>0</v>
      </c>
      <c r="CS25" s="1">
        <f t="shared" si="46"/>
        <v>0</v>
      </c>
      <c r="CT25" s="63">
        <v>0</v>
      </c>
      <c r="CU25" s="1">
        <f t="shared" si="47"/>
        <v>0</v>
      </c>
      <c r="CV25" s="63">
        <v>1</v>
      </c>
      <c r="CW25" s="2">
        <f t="shared" si="48"/>
        <v>0</v>
      </c>
      <c r="CX25" s="62">
        <v>0</v>
      </c>
      <c r="CY25" s="1">
        <f t="shared" si="49"/>
        <v>0</v>
      </c>
      <c r="CZ25" s="62"/>
      <c r="DA25" s="1">
        <f t="shared" si="50"/>
        <v>0</v>
      </c>
      <c r="DB25" s="62"/>
      <c r="DC25" s="1">
        <f t="shared" si="51"/>
        <v>0</v>
      </c>
      <c r="DD25" s="62"/>
      <c r="DE25" s="1">
        <f t="shared" si="52"/>
        <v>0</v>
      </c>
      <c r="DF25" s="62"/>
      <c r="DG25" s="1">
        <f t="shared" si="53"/>
        <v>0</v>
      </c>
      <c r="DH25" s="32">
        <f t="shared" si="54"/>
        <v>0</v>
      </c>
      <c r="DI25" s="33"/>
      <c r="DJ25" s="34">
        <f t="shared" si="55"/>
        <v>0</v>
      </c>
      <c r="DK25" s="33"/>
      <c r="DL25" s="34">
        <f t="shared" si="56"/>
        <v>0</v>
      </c>
      <c r="DM25" s="33"/>
      <c r="DN25" s="34">
        <f t="shared" si="57"/>
        <v>0</v>
      </c>
      <c r="DO25" s="34">
        <f t="shared" si="58"/>
        <v>0</v>
      </c>
      <c r="DP25" s="36">
        <f t="shared" si="59"/>
        <v>0</v>
      </c>
    </row>
    <row r="26" spans="1:120" ht="15.5">
      <c r="A26" s="29"/>
      <c r="B26" s="84"/>
      <c r="C26" s="60" t="s">
        <v>104</v>
      </c>
      <c r="D26" s="61">
        <v>13.47</v>
      </c>
      <c r="E26" s="1">
        <f t="shared" si="0"/>
        <v>0</v>
      </c>
      <c r="F26" s="62">
        <v>13.47</v>
      </c>
      <c r="G26" s="1">
        <f t="shared" si="1"/>
        <v>0</v>
      </c>
      <c r="H26" s="63">
        <v>7.17</v>
      </c>
      <c r="I26" s="1">
        <f t="shared" si="2"/>
        <v>0</v>
      </c>
      <c r="J26" s="62">
        <v>13.47</v>
      </c>
      <c r="K26" s="1">
        <f t="shared" si="3"/>
        <v>0</v>
      </c>
      <c r="L26" s="63">
        <v>16.77</v>
      </c>
      <c r="M26" s="1">
        <f t="shared" si="4"/>
        <v>0</v>
      </c>
      <c r="N26" s="63">
        <v>16.77</v>
      </c>
      <c r="O26" s="1">
        <f t="shared" si="5"/>
        <v>0</v>
      </c>
      <c r="P26" s="63">
        <f>57.57+7.17</f>
        <v>64.739999999999995</v>
      </c>
      <c r="Q26" s="1">
        <f t="shared" si="6"/>
        <v>0</v>
      </c>
      <c r="R26" s="63">
        <v>50.98</v>
      </c>
      <c r="S26" s="1">
        <f t="shared" si="7"/>
        <v>0</v>
      </c>
      <c r="T26" s="63">
        <v>1</v>
      </c>
      <c r="U26" s="1">
        <f t="shared" si="8"/>
        <v>0</v>
      </c>
      <c r="V26" s="63">
        <v>2</v>
      </c>
      <c r="W26" s="1">
        <f t="shared" si="9"/>
        <v>0</v>
      </c>
      <c r="X26" s="63">
        <v>3</v>
      </c>
      <c r="Y26" s="1">
        <f t="shared" si="10"/>
        <v>0</v>
      </c>
      <c r="Z26" s="63">
        <v>2</v>
      </c>
      <c r="AA26" s="1">
        <f t="shared" si="11"/>
        <v>0</v>
      </c>
      <c r="AB26" s="63">
        <v>10.1</v>
      </c>
      <c r="AC26" s="1">
        <f t="shared" si="12"/>
        <v>0</v>
      </c>
      <c r="AD26" s="63">
        <v>1</v>
      </c>
      <c r="AE26" s="1">
        <f t="shared" si="13"/>
        <v>0</v>
      </c>
      <c r="AF26" s="63">
        <v>1</v>
      </c>
      <c r="AG26" s="1">
        <f t="shared" si="14"/>
        <v>0</v>
      </c>
      <c r="AH26" s="63">
        <v>0</v>
      </c>
      <c r="AI26" s="1">
        <f t="shared" si="15"/>
        <v>0</v>
      </c>
      <c r="AJ26" s="63">
        <v>0</v>
      </c>
      <c r="AK26" s="1">
        <f t="shared" si="16"/>
        <v>0</v>
      </c>
      <c r="AL26" s="63">
        <v>1</v>
      </c>
      <c r="AM26" s="1">
        <f t="shared" si="17"/>
        <v>0</v>
      </c>
      <c r="AN26" s="63">
        <v>1</v>
      </c>
      <c r="AO26" s="1">
        <f t="shared" si="18"/>
        <v>0</v>
      </c>
      <c r="AP26" s="64">
        <v>1</v>
      </c>
      <c r="AQ26" s="1">
        <f t="shared" si="19"/>
        <v>0</v>
      </c>
      <c r="AR26" s="63">
        <v>1</v>
      </c>
      <c r="AS26" s="1">
        <f t="shared" si="20"/>
        <v>0</v>
      </c>
      <c r="AT26" s="63">
        <v>1</v>
      </c>
      <c r="AU26" s="1">
        <f t="shared" si="21"/>
        <v>0</v>
      </c>
      <c r="AV26" s="62">
        <v>0</v>
      </c>
      <c r="AW26" s="1">
        <f t="shared" si="22"/>
        <v>0</v>
      </c>
      <c r="AX26" s="63"/>
      <c r="AY26" s="1">
        <f t="shared" si="23"/>
        <v>0</v>
      </c>
      <c r="AZ26" s="62"/>
      <c r="BA26" s="1">
        <f t="shared" si="24"/>
        <v>0</v>
      </c>
      <c r="BB26" s="63"/>
      <c r="BC26" s="1">
        <f t="shared" si="25"/>
        <v>0</v>
      </c>
      <c r="BD26" s="41">
        <v>0</v>
      </c>
      <c r="BE26" s="1">
        <f t="shared" si="26"/>
        <v>0</v>
      </c>
      <c r="BF26" s="63">
        <v>0</v>
      </c>
      <c r="BG26" s="2">
        <f t="shared" si="27"/>
        <v>0</v>
      </c>
      <c r="BH26" s="63">
        <v>0</v>
      </c>
      <c r="BI26" s="2">
        <f t="shared" si="28"/>
        <v>0</v>
      </c>
      <c r="BJ26" s="41">
        <v>0</v>
      </c>
      <c r="BK26" s="2">
        <f t="shared" si="29"/>
        <v>0</v>
      </c>
      <c r="BL26" s="41">
        <v>0</v>
      </c>
      <c r="BM26" s="2">
        <f t="shared" si="30"/>
        <v>0</v>
      </c>
      <c r="BN26" s="63">
        <v>0</v>
      </c>
      <c r="BO26" s="2">
        <f t="shared" si="31"/>
        <v>0</v>
      </c>
      <c r="BP26" s="63">
        <v>6</v>
      </c>
      <c r="BQ26" s="2">
        <f t="shared" si="32"/>
        <v>0</v>
      </c>
      <c r="BR26" s="63">
        <v>0</v>
      </c>
      <c r="BS26" s="1">
        <f t="shared" si="33"/>
        <v>0</v>
      </c>
      <c r="BT26" s="63">
        <v>0</v>
      </c>
      <c r="BU26" s="1">
        <f t="shared" si="34"/>
        <v>0</v>
      </c>
      <c r="BV26" s="63">
        <v>3</v>
      </c>
      <c r="BW26" s="1">
        <f t="shared" si="35"/>
        <v>0</v>
      </c>
      <c r="BX26" s="63">
        <v>3</v>
      </c>
      <c r="BY26" s="1">
        <f t="shared" si="36"/>
        <v>0</v>
      </c>
      <c r="BZ26" s="63">
        <v>0</v>
      </c>
      <c r="CA26" s="1">
        <f t="shared" si="37"/>
        <v>0</v>
      </c>
      <c r="CB26" s="63">
        <v>0</v>
      </c>
      <c r="CC26" s="1">
        <f t="shared" si="38"/>
        <v>0</v>
      </c>
      <c r="CD26" s="63">
        <v>0</v>
      </c>
      <c r="CE26" s="1">
        <f t="shared" si="39"/>
        <v>0</v>
      </c>
      <c r="CF26" s="63">
        <v>0</v>
      </c>
      <c r="CG26" s="1">
        <f t="shared" si="40"/>
        <v>0</v>
      </c>
      <c r="CH26" s="63">
        <v>0</v>
      </c>
      <c r="CI26" s="1">
        <f t="shared" si="41"/>
        <v>0</v>
      </c>
      <c r="CJ26" s="63">
        <v>0</v>
      </c>
      <c r="CK26" s="1">
        <f t="shared" si="42"/>
        <v>0</v>
      </c>
      <c r="CL26" s="63">
        <v>0</v>
      </c>
      <c r="CM26" s="1">
        <f t="shared" si="43"/>
        <v>0</v>
      </c>
      <c r="CN26" s="63">
        <v>0</v>
      </c>
      <c r="CO26" s="1">
        <f t="shared" si="44"/>
        <v>0</v>
      </c>
      <c r="CP26" s="63">
        <v>0</v>
      </c>
      <c r="CQ26" s="1">
        <f t="shared" si="45"/>
        <v>0</v>
      </c>
      <c r="CR26" s="63">
        <v>0</v>
      </c>
      <c r="CS26" s="1">
        <f t="shared" si="46"/>
        <v>0</v>
      </c>
      <c r="CT26" s="63">
        <v>0</v>
      </c>
      <c r="CU26" s="1">
        <f t="shared" si="47"/>
        <v>0</v>
      </c>
      <c r="CV26" s="63">
        <v>1</v>
      </c>
      <c r="CW26" s="2">
        <f t="shared" si="48"/>
        <v>0</v>
      </c>
      <c r="CX26" s="62">
        <v>0</v>
      </c>
      <c r="CY26" s="1">
        <f t="shared" si="49"/>
        <v>0</v>
      </c>
      <c r="CZ26" s="62"/>
      <c r="DA26" s="1">
        <f t="shared" si="50"/>
        <v>0</v>
      </c>
      <c r="DB26" s="62"/>
      <c r="DC26" s="1">
        <f t="shared" si="51"/>
        <v>0</v>
      </c>
      <c r="DD26" s="62"/>
      <c r="DE26" s="1">
        <f t="shared" si="52"/>
        <v>0</v>
      </c>
      <c r="DF26" s="62"/>
      <c r="DG26" s="1">
        <f t="shared" si="53"/>
        <v>0</v>
      </c>
      <c r="DH26" s="32">
        <f t="shared" si="54"/>
        <v>0</v>
      </c>
      <c r="DI26" s="33"/>
      <c r="DJ26" s="34">
        <f t="shared" si="55"/>
        <v>0</v>
      </c>
      <c r="DK26" s="33"/>
      <c r="DL26" s="34">
        <f t="shared" si="56"/>
        <v>0</v>
      </c>
      <c r="DM26" s="33"/>
      <c r="DN26" s="34">
        <f t="shared" si="57"/>
        <v>0</v>
      </c>
      <c r="DO26" s="34">
        <f t="shared" si="58"/>
        <v>0</v>
      </c>
      <c r="DP26" s="36">
        <f t="shared" si="59"/>
        <v>0</v>
      </c>
    </row>
    <row r="27" spans="1:120" ht="15.5">
      <c r="A27" s="29"/>
      <c r="B27" s="84"/>
      <c r="C27" s="60" t="s">
        <v>105</v>
      </c>
      <c r="D27" s="61">
        <v>14.68</v>
      </c>
      <c r="E27" s="1">
        <f t="shared" si="0"/>
        <v>0</v>
      </c>
      <c r="F27" s="62">
        <v>14.68</v>
      </c>
      <c r="G27" s="1">
        <f t="shared" si="1"/>
        <v>0</v>
      </c>
      <c r="H27" s="63">
        <v>14.5</v>
      </c>
      <c r="I27" s="1">
        <f t="shared" si="2"/>
        <v>0</v>
      </c>
      <c r="J27" s="62">
        <v>14.68</v>
      </c>
      <c r="K27" s="1">
        <f t="shared" si="3"/>
        <v>0</v>
      </c>
      <c r="L27" s="63">
        <v>25</v>
      </c>
      <c r="M27" s="1">
        <f t="shared" si="4"/>
        <v>0</v>
      </c>
      <c r="N27" s="63">
        <v>25</v>
      </c>
      <c r="O27" s="1">
        <f t="shared" si="5"/>
        <v>0</v>
      </c>
      <c r="P27" s="63">
        <v>121.77</v>
      </c>
      <c r="Q27" s="1">
        <f t="shared" si="6"/>
        <v>0</v>
      </c>
      <c r="R27" s="63">
        <v>75.2</v>
      </c>
      <c r="S27" s="1">
        <f t="shared" si="7"/>
        <v>0</v>
      </c>
      <c r="T27" s="63">
        <v>1</v>
      </c>
      <c r="U27" s="1">
        <f t="shared" si="8"/>
        <v>0</v>
      </c>
      <c r="V27" s="63">
        <v>0</v>
      </c>
      <c r="W27" s="1">
        <f t="shared" si="9"/>
        <v>0</v>
      </c>
      <c r="X27" s="63">
        <v>0</v>
      </c>
      <c r="Y27" s="1">
        <f t="shared" si="10"/>
        <v>0</v>
      </c>
      <c r="Z27" s="63">
        <v>5</v>
      </c>
      <c r="AA27" s="1">
        <f t="shared" si="11"/>
        <v>0</v>
      </c>
      <c r="AB27" s="63">
        <v>37.96</v>
      </c>
      <c r="AC27" s="1">
        <f t="shared" si="12"/>
        <v>0</v>
      </c>
      <c r="AD27" s="63">
        <v>3</v>
      </c>
      <c r="AE27" s="1">
        <f t="shared" si="13"/>
        <v>0</v>
      </c>
      <c r="AF27" s="63">
        <v>0</v>
      </c>
      <c r="AG27" s="1">
        <f t="shared" si="14"/>
        <v>0</v>
      </c>
      <c r="AH27" s="63">
        <v>0</v>
      </c>
      <c r="AI27" s="1">
        <f t="shared" si="15"/>
        <v>0</v>
      </c>
      <c r="AJ27" s="63">
        <v>0</v>
      </c>
      <c r="AK27" s="1">
        <f t="shared" si="16"/>
        <v>0</v>
      </c>
      <c r="AL27" s="63">
        <v>1</v>
      </c>
      <c r="AM27" s="1">
        <f t="shared" si="17"/>
        <v>0</v>
      </c>
      <c r="AN27" s="63">
        <v>1</v>
      </c>
      <c r="AO27" s="1">
        <f t="shared" si="18"/>
        <v>0</v>
      </c>
      <c r="AP27" s="64">
        <v>1</v>
      </c>
      <c r="AQ27" s="1">
        <f t="shared" si="19"/>
        <v>0</v>
      </c>
      <c r="AR27" s="63">
        <v>1</v>
      </c>
      <c r="AS27" s="1">
        <f t="shared" si="20"/>
        <v>0</v>
      </c>
      <c r="AT27" s="63">
        <v>1</v>
      </c>
      <c r="AU27" s="1">
        <f t="shared" si="21"/>
        <v>0</v>
      </c>
      <c r="AV27" s="62">
        <v>0</v>
      </c>
      <c r="AW27" s="1">
        <f t="shared" si="22"/>
        <v>0</v>
      </c>
      <c r="AX27" s="63"/>
      <c r="AY27" s="1">
        <f t="shared" si="23"/>
        <v>0</v>
      </c>
      <c r="AZ27" s="62"/>
      <c r="BA27" s="1">
        <f t="shared" si="24"/>
        <v>0</v>
      </c>
      <c r="BB27" s="63"/>
      <c r="BC27" s="1">
        <f t="shared" si="25"/>
        <v>0</v>
      </c>
      <c r="BD27" s="41">
        <v>0</v>
      </c>
      <c r="BE27" s="1">
        <f t="shared" si="26"/>
        <v>0</v>
      </c>
      <c r="BF27" s="63">
        <v>1</v>
      </c>
      <c r="BG27" s="2">
        <f t="shared" si="27"/>
        <v>0</v>
      </c>
      <c r="BH27" s="63">
        <v>1</v>
      </c>
      <c r="BI27" s="2">
        <f t="shared" si="28"/>
        <v>0</v>
      </c>
      <c r="BJ27" s="41">
        <v>0</v>
      </c>
      <c r="BK27" s="2">
        <f t="shared" si="29"/>
        <v>0</v>
      </c>
      <c r="BL27" s="41">
        <v>0</v>
      </c>
      <c r="BM27" s="2">
        <f t="shared" si="30"/>
        <v>0</v>
      </c>
      <c r="BN27" s="63">
        <v>0</v>
      </c>
      <c r="BO27" s="2">
        <f t="shared" si="31"/>
        <v>0</v>
      </c>
      <c r="BP27" s="63">
        <v>0</v>
      </c>
      <c r="BQ27" s="2">
        <f t="shared" si="32"/>
        <v>0</v>
      </c>
      <c r="BR27" s="63">
        <v>0</v>
      </c>
      <c r="BS27" s="1">
        <f t="shared" si="33"/>
        <v>0</v>
      </c>
      <c r="BT27" s="63">
        <v>0</v>
      </c>
      <c r="BU27" s="1">
        <f t="shared" si="34"/>
        <v>0</v>
      </c>
      <c r="BV27" s="63">
        <v>6</v>
      </c>
      <c r="BW27" s="1">
        <f t="shared" si="35"/>
        <v>0</v>
      </c>
      <c r="BX27" s="63">
        <v>3</v>
      </c>
      <c r="BY27" s="1">
        <f t="shared" si="36"/>
        <v>0</v>
      </c>
      <c r="BZ27" s="63">
        <v>0</v>
      </c>
      <c r="CA27" s="1">
        <f t="shared" si="37"/>
        <v>0</v>
      </c>
      <c r="CB27" s="63">
        <v>0</v>
      </c>
      <c r="CC27" s="1">
        <f t="shared" si="38"/>
        <v>0</v>
      </c>
      <c r="CD27" s="63">
        <v>0</v>
      </c>
      <c r="CE27" s="1">
        <f t="shared" si="39"/>
        <v>0</v>
      </c>
      <c r="CF27" s="63">
        <v>0</v>
      </c>
      <c r="CG27" s="1">
        <f t="shared" si="40"/>
        <v>0</v>
      </c>
      <c r="CH27" s="63">
        <v>0</v>
      </c>
      <c r="CI27" s="1">
        <f t="shared" si="41"/>
        <v>0</v>
      </c>
      <c r="CJ27" s="63">
        <v>0</v>
      </c>
      <c r="CK27" s="1">
        <f t="shared" si="42"/>
        <v>0</v>
      </c>
      <c r="CL27" s="63">
        <v>0</v>
      </c>
      <c r="CM27" s="1">
        <f t="shared" si="43"/>
        <v>0</v>
      </c>
      <c r="CN27" s="63">
        <v>0</v>
      </c>
      <c r="CO27" s="1">
        <f t="shared" si="44"/>
        <v>0</v>
      </c>
      <c r="CP27" s="63">
        <v>0</v>
      </c>
      <c r="CQ27" s="1">
        <f t="shared" si="45"/>
        <v>0</v>
      </c>
      <c r="CR27" s="63">
        <v>0</v>
      </c>
      <c r="CS27" s="1">
        <f t="shared" si="46"/>
        <v>0</v>
      </c>
      <c r="CT27" s="63">
        <v>0</v>
      </c>
      <c r="CU27" s="1">
        <f t="shared" si="47"/>
        <v>0</v>
      </c>
      <c r="CV27" s="63">
        <v>1</v>
      </c>
      <c r="CW27" s="2">
        <f t="shared" si="48"/>
        <v>0</v>
      </c>
      <c r="CX27" s="62">
        <v>0</v>
      </c>
      <c r="CY27" s="1">
        <f t="shared" si="49"/>
        <v>0</v>
      </c>
      <c r="CZ27" s="62"/>
      <c r="DA27" s="1">
        <f t="shared" si="50"/>
        <v>0</v>
      </c>
      <c r="DB27" s="62"/>
      <c r="DC27" s="1">
        <f t="shared" si="51"/>
        <v>0</v>
      </c>
      <c r="DD27" s="62"/>
      <c r="DE27" s="1">
        <f t="shared" si="52"/>
        <v>0</v>
      </c>
      <c r="DF27" s="62"/>
      <c r="DG27" s="1">
        <f t="shared" si="53"/>
        <v>0</v>
      </c>
      <c r="DH27" s="32">
        <f t="shared" si="54"/>
        <v>0</v>
      </c>
      <c r="DI27" s="33"/>
      <c r="DJ27" s="34">
        <f t="shared" si="55"/>
        <v>0</v>
      </c>
      <c r="DK27" s="33"/>
      <c r="DL27" s="34">
        <f t="shared" si="56"/>
        <v>0</v>
      </c>
      <c r="DM27" s="33"/>
      <c r="DN27" s="34">
        <f t="shared" si="57"/>
        <v>0</v>
      </c>
      <c r="DO27" s="34">
        <f t="shared" si="58"/>
        <v>0</v>
      </c>
      <c r="DP27" s="36">
        <f t="shared" si="59"/>
        <v>0</v>
      </c>
    </row>
    <row r="28" spans="1:120" ht="15.5">
      <c r="A28" s="29"/>
      <c r="B28" s="84"/>
      <c r="C28" s="60" t="s">
        <v>106</v>
      </c>
      <c r="D28" s="61">
        <v>15.45</v>
      </c>
      <c r="E28" s="1">
        <f t="shared" si="0"/>
        <v>0</v>
      </c>
      <c r="F28" s="62">
        <v>15.45</v>
      </c>
      <c r="G28" s="1">
        <f t="shared" si="1"/>
        <v>0</v>
      </c>
      <c r="H28" s="63">
        <v>7.73</v>
      </c>
      <c r="I28" s="1">
        <f t="shared" si="2"/>
        <v>0</v>
      </c>
      <c r="J28" s="62">
        <v>96.405000000000001</v>
      </c>
      <c r="K28" s="1">
        <f t="shared" si="3"/>
        <v>0</v>
      </c>
      <c r="L28" s="63">
        <v>16.3</v>
      </c>
      <c r="M28" s="1">
        <f t="shared" si="4"/>
        <v>0</v>
      </c>
      <c r="N28" s="63">
        <v>21.83</v>
      </c>
      <c r="O28" s="1">
        <f t="shared" si="5"/>
        <v>0</v>
      </c>
      <c r="P28" s="63">
        <f>154.55+41.69+125.11</f>
        <v>321.35000000000002</v>
      </c>
      <c r="Q28" s="1">
        <f t="shared" si="6"/>
        <v>0</v>
      </c>
      <c r="R28" s="63">
        <v>0</v>
      </c>
      <c r="S28" s="1">
        <f t="shared" si="7"/>
        <v>0</v>
      </c>
      <c r="T28" s="63">
        <v>1</v>
      </c>
      <c r="U28" s="1">
        <f t="shared" si="8"/>
        <v>0</v>
      </c>
      <c r="V28" s="63">
        <v>5</v>
      </c>
      <c r="W28" s="1">
        <f t="shared" si="9"/>
        <v>0</v>
      </c>
      <c r="X28" s="63">
        <v>8</v>
      </c>
      <c r="Y28" s="1">
        <f t="shared" si="10"/>
        <v>0</v>
      </c>
      <c r="Z28" s="63">
        <v>4</v>
      </c>
      <c r="AA28" s="1">
        <f t="shared" si="11"/>
        <v>0</v>
      </c>
      <c r="AB28" s="63">
        <v>0</v>
      </c>
      <c r="AC28" s="1">
        <f t="shared" si="12"/>
        <v>0</v>
      </c>
      <c r="AD28" s="63">
        <v>0</v>
      </c>
      <c r="AE28" s="1">
        <f t="shared" si="13"/>
        <v>0</v>
      </c>
      <c r="AF28" s="63">
        <v>0</v>
      </c>
      <c r="AG28" s="1">
        <f t="shared" si="14"/>
        <v>0</v>
      </c>
      <c r="AH28" s="63">
        <v>0</v>
      </c>
      <c r="AI28" s="1">
        <f t="shared" si="15"/>
        <v>0</v>
      </c>
      <c r="AJ28" s="63">
        <v>0</v>
      </c>
      <c r="AK28" s="1">
        <f t="shared" si="16"/>
        <v>0</v>
      </c>
      <c r="AL28" s="63">
        <v>1</v>
      </c>
      <c r="AM28" s="1">
        <f t="shared" si="17"/>
        <v>0</v>
      </c>
      <c r="AN28" s="63">
        <v>1</v>
      </c>
      <c r="AO28" s="1">
        <f t="shared" si="18"/>
        <v>0</v>
      </c>
      <c r="AP28" s="63">
        <v>0</v>
      </c>
      <c r="AQ28" s="1">
        <f t="shared" si="19"/>
        <v>0</v>
      </c>
      <c r="AR28" s="63">
        <v>1</v>
      </c>
      <c r="AS28" s="1">
        <f t="shared" si="20"/>
        <v>0</v>
      </c>
      <c r="AT28" s="63">
        <v>1</v>
      </c>
      <c r="AU28" s="1">
        <f t="shared" si="21"/>
        <v>0</v>
      </c>
      <c r="AV28" s="62">
        <v>0</v>
      </c>
      <c r="AW28" s="1">
        <f t="shared" si="22"/>
        <v>0</v>
      </c>
      <c r="AX28" s="63"/>
      <c r="AY28" s="1">
        <f t="shared" si="23"/>
        <v>0</v>
      </c>
      <c r="AZ28" s="62"/>
      <c r="BA28" s="1">
        <f t="shared" si="24"/>
        <v>0</v>
      </c>
      <c r="BB28" s="63"/>
      <c r="BC28" s="1">
        <f t="shared" si="25"/>
        <v>0</v>
      </c>
      <c r="BD28" s="41">
        <v>0</v>
      </c>
      <c r="BE28" s="1">
        <f t="shared" si="26"/>
        <v>0</v>
      </c>
      <c r="BF28" s="63">
        <v>1</v>
      </c>
      <c r="BG28" s="2">
        <f t="shared" si="27"/>
        <v>0</v>
      </c>
      <c r="BH28" s="63">
        <v>1</v>
      </c>
      <c r="BI28" s="2">
        <f t="shared" si="28"/>
        <v>0</v>
      </c>
      <c r="BJ28" s="41">
        <v>0</v>
      </c>
      <c r="BK28" s="2">
        <f t="shared" si="29"/>
        <v>0</v>
      </c>
      <c r="BL28" s="41">
        <v>0</v>
      </c>
      <c r="BM28" s="2">
        <f t="shared" si="30"/>
        <v>0</v>
      </c>
      <c r="BN28" s="63">
        <v>0</v>
      </c>
      <c r="BO28" s="2">
        <f t="shared" si="31"/>
        <v>0</v>
      </c>
      <c r="BP28" s="63">
        <v>0</v>
      </c>
      <c r="BQ28" s="2">
        <f t="shared" si="32"/>
        <v>0</v>
      </c>
      <c r="BR28" s="63">
        <v>0</v>
      </c>
      <c r="BS28" s="1">
        <f t="shared" si="33"/>
        <v>0</v>
      </c>
      <c r="BT28" s="63">
        <v>0</v>
      </c>
      <c r="BU28" s="1">
        <f t="shared" si="34"/>
        <v>0</v>
      </c>
      <c r="BV28" s="63">
        <v>0</v>
      </c>
      <c r="BW28" s="1">
        <f t="shared" si="35"/>
        <v>0</v>
      </c>
      <c r="BX28" s="63">
        <v>0</v>
      </c>
      <c r="BY28" s="1">
        <f t="shared" si="36"/>
        <v>0</v>
      </c>
      <c r="BZ28" s="63">
        <v>0</v>
      </c>
      <c r="CA28" s="1">
        <f t="shared" si="37"/>
        <v>0</v>
      </c>
      <c r="CB28" s="63">
        <v>0</v>
      </c>
      <c r="CC28" s="1">
        <f t="shared" si="38"/>
        <v>0</v>
      </c>
      <c r="CD28" s="63">
        <v>0</v>
      </c>
      <c r="CE28" s="1">
        <f t="shared" si="39"/>
        <v>0</v>
      </c>
      <c r="CF28" s="63">
        <v>0</v>
      </c>
      <c r="CG28" s="1">
        <f t="shared" si="40"/>
        <v>0</v>
      </c>
      <c r="CH28" s="63">
        <v>0</v>
      </c>
      <c r="CI28" s="1">
        <f t="shared" si="41"/>
        <v>0</v>
      </c>
      <c r="CJ28" s="63">
        <v>0</v>
      </c>
      <c r="CK28" s="1">
        <f t="shared" si="42"/>
        <v>0</v>
      </c>
      <c r="CL28" s="63">
        <v>0</v>
      </c>
      <c r="CM28" s="1">
        <f t="shared" si="43"/>
        <v>0</v>
      </c>
      <c r="CN28" s="63">
        <v>0</v>
      </c>
      <c r="CO28" s="1">
        <f t="shared" si="44"/>
        <v>0</v>
      </c>
      <c r="CP28" s="63">
        <v>0</v>
      </c>
      <c r="CQ28" s="1">
        <f t="shared" si="45"/>
        <v>0</v>
      </c>
      <c r="CR28" s="63">
        <v>0</v>
      </c>
      <c r="CS28" s="1">
        <f t="shared" si="46"/>
        <v>0</v>
      </c>
      <c r="CT28" s="63">
        <v>1</v>
      </c>
      <c r="CU28" s="1">
        <f t="shared" si="47"/>
        <v>0</v>
      </c>
      <c r="CV28" s="63">
        <v>1</v>
      </c>
      <c r="CW28" s="2">
        <f t="shared" si="48"/>
        <v>0</v>
      </c>
      <c r="CX28" s="62">
        <v>1</v>
      </c>
      <c r="CY28" s="1">
        <f t="shared" si="49"/>
        <v>0</v>
      </c>
      <c r="CZ28" s="62"/>
      <c r="DA28" s="1">
        <f t="shared" si="50"/>
        <v>0</v>
      </c>
      <c r="DB28" s="62"/>
      <c r="DC28" s="1">
        <f t="shared" si="51"/>
        <v>0</v>
      </c>
      <c r="DD28" s="62"/>
      <c r="DE28" s="1">
        <f t="shared" si="52"/>
        <v>0</v>
      </c>
      <c r="DF28" s="62"/>
      <c r="DG28" s="1">
        <f t="shared" si="53"/>
        <v>0</v>
      </c>
      <c r="DH28" s="32">
        <f t="shared" si="54"/>
        <v>0</v>
      </c>
      <c r="DI28" s="33"/>
      <c r="DJ28" s="34">
        <f t="shared" si="55"/>
        <v>0</v>
      </c>
      <c r="DK28" s="33"/>
      <c r="DL28" s="34">
        <f t="shared" si="56"/>
        <v>0</v>
      </c>
      <c r="DM28" s="33"/>
      <c r="DN28" s="34">
        <f t="shared" si="57"/>
        <v>0</v>
      </c>
      <c r="DO28" s="34">
        <f t="shared" si="58"/>
        <v>0</v>
      </c>
      <c r="DP28" s="36">
        <f t="shared" si="59"/>
        <v>0</v>
      </c>
    </row>
    <row r="29" spans="1:120" ht="15.5">
      <c r="A29" s="29"/>
      <c r="B29" s="84"/>
      <c r="C29" s="60" t="s">
        <v>107</v>
      </c>
      <c r="D29" s="61">
        <v>46.06</v>
      </c>
      <c r="E29" s="1">
        <f t="shared" si="0"/>
        <v>0</v>
      </c>
      <c r="F29" s="62">
        <v>32.270000000000003</v>
      </c>
      <c r="G29" s="1">
        <f t="shared" si="1"/>
        <v>0</v>
      </c>
      <c r="H29" s="63">
        <v>19.920000000000002</v>
      </c>
      <c r="I29" s="1">
        <f t="shared" si="2"/>
        <v>0</v>
      </c>
      <c r="J29" s="62">
        <v>46.06</v>
      </c>
      <c r="K29" s="1">
        <f t="shared" si="3"/>
        <v>0</v>
      </c>
      <c r="L29" s="63">
        <v>16.283999999999999</v>
      </c>
      <c r="M29" s="1">
        <f t="shared" si="4"/>
        <v>0</v>
      </c>
      <c r="N29" s="63">
        <v>54.28</v>
      </c>
      <c r="O29" s="1">
        <f t="shared" si="5"/>
        <v>0</v>
      </c>
      <c r="P29" s="63">
        <f>215.11+99.6+142.78</f>
        <v>457.49</v>
      </c>
      <c r="Q29" s="1">
        <f t="shared" si="6"/>
        <v>0</v>
      </c>
      <c r="R29" s="63">
        <v>271.31</v>
      </c>
      <c r="S29" s="1">
        <f t="shared" si="7"/>
        <v>0</v>
      </c>
      <c r="T29" s="63">
        <v>1</v>
      </c>
      <c r="U29" s="1">
        <f t="shared" si="8"/>
        <v>0</v>
      </c>
      <c r="V29" s="63">
        <v>3</v>
      </c>
      <c r="W29" s="1">
        <f t="shared" si="9"/>
        <v>0</v>
      </c>
      <c r="X29" s="63">
        <v>10</v>
      </c>
      <c r="Y29" s="1">
        <f t="shared" si="10"/>
        <v>0</v>
      </c>
      <c r="Z29" s="63">
        <v>5</v>
      </c>
      <c r="AA29" s="1">
        <f t="shared" si="11"/>
        <v>0</v>
      </c>
      <c r="AB29" s="63">
        <v>0</v>
      </c>
      <c r="AC29" s="1">
        <f t="shared" si="12"/>
        <v>0</v>
      </c>
      <c r="AD29" s="63">
        <v>0</v>
      </c>
      <c r="AE29" s="1">
        <f t="shared" si="13"/>
        <v>0</v>
      </c>
      <c r="AF29" s="63">
        <v>3</v>
      </c>
      <c r="AG29" s="1">
        <f t="shared" si="14"/>
        <v>0</v>
      </c>
      <c r="AH29" s="63">
        <v>0</v>
      </c>
      <c r="AI29" s="1">
        <f t="shared" si="15"/>
        <v>0</v>
      </c>
      <c r="AJ29" s="63">
        <v>0</v>
      </c>
      <c r="AK29" s="1">
        <f t="shared" si="16"/>
        <v>0</v>
      </c>
      <c r="AL29" s="63">
        <v>0</v>
      </c>
      <c r="AM29" s="1">
        <f t="shared" si="17"/>
        <v>0</v>
      </c>
      <c r="AN29" s="63">
        <v>1</v>
      </c>
      <c r="AO29" s="1">
        <f t="shared" si="18"/>
        <v>0</v>
      </c>
      <c r="AP29" s="64">
        <v>1</v>
      </c>
      <c r="AQ29" s="1">
        <f t="shared" si="19"/>
        <v>0</v>
      </c>
      <c r="AR29" s="63">
        <v>1</v>
      </c>
      <c r="AS29" s="1">
        <f t="shared" si="20"/>
        <v>0</v>
      </c>
      <c r="AT29" s="63">
        <v>1</v>
      </c>
      <c r="AU29" s="1">
        <f t="shared" si="21"/>
        <v>0</v>
      </c>
      <c r="AV29" s="62">
        <v>0</v>
      </c>
      <c r="AW29" s="1">
        <f t="shared" si="22"/>
        <v>0</v>
      </c>
      <c r="AX29" s="63"/>
      <c r="AY29" s="1">
        <f t="shared" si="23"/>
        <v>0</v>
      </c>
      <c r="AZ29" s="62"/>
      <c r="BA29" s="1">
        <f t="shared" si="24"/>
        <v>0</v>
      </c>
      <c r="BB29" s="63"/>
      <c r="BC29" s="1">
        <f t="shared" si="25"/>
        <v>0</v>
      </c>
      <c r="BD29" s="41">
        <v>0</v>
      </c>
      <c r="BE29" s="1">
        <f t="shared" si="26"/>
        <v>0</v>
      </c>
      <c r="BF29" s="63">
        <v>1</v>
      </c>
      <c r="BG29" s="2">
        <f t="shared" si="27"/>
        <v>0</v>
      </c>
      <c r="BH29" s="63">
        <v>1</v>
      </c>
      <c r="BI29" s="2">
        <f t="shared" si="28"/>
        <v>0</v>
      </c>
      <c r="BJ29" s="41">
        <v>0</v>
      </c>
      <c r="BK29" s="2">
        <f t="shared" si="29"/>
        <v>0</v>
      </c>
      <c r="BL29" s="41">
        <v>0</v>
      </c>
      <c r="BM29" s="2">
        <f t="shared" si="30"/>
        <v>0</v>
      </c>
      <c r="BN29" s="63">
        <v>0</v>
      </c>
      <c r="BO29" s="2">
        <f t="shared" si="31"/>
        <v>0</v>
      </c>
      <c r="BP29" s="63">
        <v>6.5</v>
      </c>
      <c r="BQ29" s="2">
        <f t="shared" si="32"/>
        <v>0</v>
      </c>
      <c r="BR29" s="63">
        <v>0</v>
      </c>
      <c r="BS29" s="1">
        <f t="shared" si="33"/>
        <v>0</v>
      </c>
      <c r="BT29" s="63">
        <v>0</v>
      </c>
      <c r="BU29" s="1">
        <f t="shared" si="34"/>
        <v>0</v>
      </c>
      <c r="BV29" s="63">
        <v>6</v>
      </c>
      <c r="BW29" s="1">
        <f t="shared" si="35"/>
        <v>0</v>
      </c>
      <c r="BX29" s="63">
        <v>3</v>
      </c>
      <c r="BY29" s="1">
        <f t="shared" si="36"/>
        <v>0</v>
      </c>
      <c r="BZ29" s="63">
        <v>0</v>
      </c>
      <c r="CA29" s="1">
        <f t="shared" si="37"/>
        <v>0</v>
      </c>
      <c r="CB29" s="63">
        <v>0</v>
      </c>
      <c r="CC29" s="1">
        <f t="shared" si="38"/>
        <v>0</v>
      </c>
      <c r="CD29" s="63">
        <v>0</v>
      </c>
      <c r="CE29" s="1">
        <f t="shared" si="39"/>
        <v>0</v>
      </c>
      <c r="CF29" s="63">
        <v>0</v>
      </c>
      <c r="CG29" s="1">
        <f t="shared" si="40"/>
        <v>0</v>
      </c>
      <c r="CH29" s="63">
        <v>0</v>
      </c>
      <c r="CI29" s="1">
        <f t="shared" si="41"/>
        <v>0</v>
      </c>
      <c r="CJ29" s="63">
        <v>0</v>
      </c>
      <c r="CK29" s="1">
        <f t="shared" si="42"/>
        <v>0</v>
      </c>
      <c r="CL29" s="63">
        <v>0</v>
      </c>
      <c r="CM29" s="1">
        <f t="shared" si="43"/>
        <v>0</v>
      </c>
      <c r="CN29" s="63">
        <v>0</v>
      </c>
      <c r="CO29" s="1">
        <f t="shared" si="44"/>
        <v>0</v>
      </c>
      <c r="CP29" s="63">
        <v>0</v>
      </c>
      <c r="CQ29" s="1">
        <f t="shared" si="45"/>
        <v>0</v>
      </c>
      <c r="CR29" s="63">
        <v>3</v>
      </c>
      <c r="CS29" s="1">
        <f t="shared" si="46"/>
        <v>0</v>
      </c>
      <c r="CT29" s="63">
        <v>0</v>
      </c>
      <c r="CU29" s="1">
        <f t="shared" si="47"/>
        <v>0</v>
      </c>
      <c r="CV29" s="63">
        <v>1</v>
      </c>
      <c r="CW29" s="2">
        <f t="shared" si="48"/>
        <v>0</v>
      </c>
      <c r="CX29" s="62">
        <v>0</v>
      </c>
      <c r="CY29" s="1">
        <f t="shared" si="49"/>
        <v>0</v>
      </c>
      <c r="CZ29" s="62"/>
      <c r="DA29" s="1">
        <f t="shared" si="50"/>
        <v>0</v>
      </c>
      <c r="DB29" s="62"/>
      <c r="DC29" s="1">
        <f t="shared" si="51"/>
        <v>0</v>
      </c>
      <c r="DD29" s="62"/>
      <c r="DE29" s="1">
        <f t="shared" si="52"/>
        <v>0</v>
      </c>
      <c r="DF29" s="62"/>
      <c r="DG29" s="1">
        <f t="shared" si="53"/>
        <v>0</v>
      </c>
      <c r="DH29" s="32">
        <f t="shared" si="54"/>
        <v>0</v>
      </c>
      <c r="DI29" s="33"/>
      <c r="DJ29" s="34">
        <f t="shared" si="55"/>
        <v>0</v>
      </c>
      <c r="DK29" s="33"/>
      <c r="DL29" s="34">
        <f t="shared" si="56"/>
        <v>0</v>
      </c>
      <c r="DM29" s="33"/>
      <c r="DN29" s="34">
        <f t="shared" si="57"/>
        <v>0</v>
      </c>
      <c r="DO29" s="34">
        <f t="shared" si="58"/>
        <v>0</v>
      </c>
      <c r="DP29" s="36">
        <f t="shared" si="59"/>
        <v>0</v>
      </c>
    </row>
    <row r="30" spans="1:120" ht="15.5">
      <c r="A30" s="29"/>
      <c r="B30" s="84"/>
      <c r="C30" s="60" t="s">
        <v>108</v>
      </c>
      <c r="D30" s="61">
        <v>20.8</v>
      </c>
      <c r="E30" s="1">
        <f t="shared" si="0"/>
        <v>0</v>
      </c>
      <c r="F30" s="62">
        <v>20.8</v>
      </c>
      <c r="G30" s="1">
        <f t="shared" si="1"/>
        <v>0</v>
      </c>
      <c r="H30" s="63">
        <v>10.4</v>
      </c>
      <c r="I30" s="1">
        <f t="shared" si="2"/>
        <v>0</v>
      </c>
      <c r="J30" s="62">
        <v>20.8</v>
      </c>
      <c r="K30" s="1">
        <f t="shared" si="3"/>
        <v>0</v>
      </c>
      <c r="L30" s="63">
        <v>12.962999999999999</v>
      </c>
      <c r="M30" s="1">
        <f t="shared" si="4"/>
        <v>0</v>
      </c>
      <c r="N30" s="63">
        <v>43.61</v>
      </c>
      <c r="O30" s="1">
        <f t="shared" si="5"/>
        <v>0</v>
      </c>
      <c r="P30" s="63">
        <f>103.99+22.47</f>
        <v>126.46</v>
      </c>
      <c r="Q30" s="1">
        <f t="shared" si="6"/>
        <v>0</v>
      </c>
      <c r="R30" s="63">
        <v>81</v>
      </c>
      <c r="S30" s="1">
        <f t="shared" si="7"/>
        <v>0</v>
      </c>
      <c r="T30" s="63">
        <v>1</v>
      </c>
      <c r="U30" s="1">
        <f t="shared" si="8"/>
        <v>0</v>
      </c>
      <c r="V30" s="63">
        <v>0</v>
      </c>
      <c r="W30" s="1">
        <f t="shared" si="9"/>
        <v>0</v>
      </c>
      <c r="X30" s="63">
        <v>0</v>
      </c>
      <c r="Y30" s="1">
        <f t="shared" si="10"/>
        <v>0</v>
      </c>
      <c r="Z30" s="63">
        <v>4</v>
      </c>
      <c r="AA30" s="1">
        <f t="shared" si="11"/>
        <v>0</v>
      </c>
      <c r="AB30" s="63">
        <v>23.24</v>
      </c>
      <c r="AC30" s="1">
        <f t="shared" si="12"/>
        <v>0</v>
      </c>
      <c r="AD30" s="63">
        <v>3</v>
      </c>
      <c r="AE30" s="1">
        <f t="shared" si="13"/>
        <v>0</v>
      </c>
      <c r="AF30" s="63">
        <v>0</v>
      </c>
      <c r="AG30" s="1">
        <f t="shared" si="14"/>
        <v>0</v>
      </c>
      <c r="AH30" s="63">
        <v>0</v>
      </c>
      <c r="AI30" s="1">
        <f t="shared" si="15"/>
        <v>0</v>
      </c>
      <c r="AJ30" s="63">
        <v>1</v>
      </c>
      <c r="AK30" s="1">
        <f t="shared" si="16"/>
        <v>0</v>
      </c>
      <c r="AL30" s="63">
        <v>0</v>
      </c>
      <c r="AM30" s="1">
        <f t="shared" si="17"/>
        <v>0</v>
      </c>
      <c r="AN30" s="63">
        <v>1</v>
      </c>
      <c r="AO30" s="1">
        <f t="shared" si="18"/>
        <v>0</v>
      </c>
      <c r="AP30" s="64">
        <v>1</v>
      </c>
      <c r="AQ30" s="1">
        <f t="shared" si="19"/>
        <v>0</v>
      </c>
      <c r="AR30" s="63">
        <v>1</v>
      </c>
      <c r="AS30" s="1">
        <f t="shared" si="20"/>
        <v>0</v>
      </c>
      <c r="AT30" s="63">
        <v>1</v>
      </c>
      <c r="AU30" s="1">
        <f t="shared" si="21"/>
        <v>0</v>
      </c>
      <c r="AV30" s="62">
        <v>0</v>
      </c>
      <c r="AW30" s="1">
        <f t="shared" si="22"/>
        <v>0</v>
      </c>
      <c r="AX30" s="63"/>
      <c r="AY30" s="1">
        <f t="shared" si="23"/>
        <v>0</v>
      </c>
      <c r="AZ30" s="62"/>
      <c r="BA30" s="1">
        <f t="shared" si="24"/>
        <v>0</v>
      </c>
      <c r="BB30" s="63"/>
      <c r="BC30" s="1">
        <f t="shared" si="25"/>
        <v>0</v>
      </c>
      <c r="BD30" s="41">
        <v>0</v>
      </c>
      <c r="BE30" s="1">
        <f t="shared" si="26"/>
        <v>0</v>
      </c>
      <c r="BF30" s="63">
        <v>1</v>
      </c>
      <c r="BG30" s="2">
        <f t="shared" si="27"/>
        <v>0</v>
      </c>
      <c r="BH30" s="63">
        <v>1</v>
      </c>
      <c r="BI30" s="2">
        <f t="shared" si="28"/>
        <v>0</v>
      </c>
      <c r="BJ30" s="41">
        <v>0</v>
      </c>
      <c r="BK30" s="2">
        <f t="shared" si="29"/>
        <v>0</v>
      </c>
      <c r="BL30" s="41">
        <v>0</v>
      </c>
      <c r="BM30" s="2">
        <f t="shared" si="30"/>
        <v>0</v>
      </c>
      <c r="BN30" s="63">
        <v>0</v>
      </c>
      <c r="BO30" s="2">
        <f t="shared" si="31"/>
        <v>0</v>
      </c>
      <c r="BP30" s="63">
        <v>5</v>
      </c>
      <c r="BQ30" s="2">
        <f t="shared" si="32"/>
        <v>0</v>
      </c>
      <c r="BR30" s="63">
        <v>0</v>
      </c>
      <c r="BS30" s="1">
        <f t="shared" si="33"/>
        <v>0</v>
      </c>
      <c r="BT30" s="63">
        <v>0</v>
      </c>
      <c r="BU30" s="1">
        <f t="shared" si="34"/>
        <v>0</v>
      </c>
      <c r="BV30" s="63">
        <v>4</v>
      </c>
      <c r="BW30" s="1">
        <f t="shared" si="35"/>
        <v>0</v>
      </c>
      <c r="BX30" s="63">
        <v>3</v>
      </c>
      <c r="BY30" s="1">
        <f t="shared" si="36"/>
        <v>0</v>
      </c>
      <c r="BZ30" s="63">
        <v>0</v>
      </c>
      <c r="CA30" s="1">
        <f t="shared" si="37"/>
        <v>0</v>
      </c>
      <c r="CB30" s="63">
        <v>0</v>
      </c>
      <c r="CC30" s="1">
        <f t="shared" si="38"/>
        <v>0</v>
      </c>
      <c r="CD30" s="63">
        <v>0</v>
      </c>
      <c r="CE30" s="1">
        <f t="shared" si="39"/>
        <v>0</v>
      </c>
      <c r="CF30" s="63">
        <v>0</v>
      </c>
      <c r="CG30" s="1">
        <f t="shared" si="40"/>
        <v>0</v>
      </c>
      <c r="CH30" s="63">
        <v>0</v>
      </c>
      <c r="CI30" s="1">
        <f t="shared" si="41"/>
        <v>0</v>
      </c>
      <c r="CJ30" s="63">
        <v>0</v>
      </c>
      <c r="CK30" s="1">
        <f t="shared" si="42"/>
        <v>0</v>
      </c>
      <c r="CL30" s="63">
        <v>0</v>
      </c>
      <c r="CM30" s="1">
        <f t="shared" si="43"/>
        <v>0</v>
      </c>
      <c r="CN30" s="63">
        <v>0</v>
      </c>
      <c r="CO30" s="1">
        <f t="shared" si="44"/>
        <v>0</v>
      </c>
      <c r="CP30" s="63">
        <v>0</v>
      </c>
      <c r="CQ30" s="1">
        <f t="shared" si="45"/>
        <v>0</v>
      </c>
      <c r="CR30" s="63">
        <v>0</v>
      </c>
      <c r="CS30" s="1">
        <f t="shared" si="46"/>
        <v>0</v>
      </c>
      <c r="CT30" s="63">
        <v>0</v>
      </c>
      <c r="CU30" s="1">
        <f t="shared" si="47"/>
        <v>0</v>
      </c>
      <c r="CV30" s="63">
        <v>1</v>
      </c>
      <c r="CW30" s="2">
        <f t="shared" si="48"/>
        <v>0</v>
      </c>
      <c r="CX30" s="62">
        <v>0</v>
      </c>
      <c r="CY30" s="1">
        <f t="shared" si="49"/>
        <v>0</v>
      </c>
      <c r="CZ30" s="62"/>
      <c r="DA30" s="1">
        <f t="shared" si="50"/>
        <v>0</v>
      </c>
      <c r="DB30" s="62"/>
      <c r="DC30" s="1">
        <f t="shared" si="51"/>
        <v>0</v>
      </c>
      <c r="DD30" s="62"/>
      <c r="DE30" s="1">
        <f t="shared" si="52"/>
        <v>0</v>
      </c>
      <c r="DF30" s="62"/>
      <c r="DG30" s="1">
        <f t="shared" si="53"/>
        <v>0</v>
      </c>
      <c r="DH30" s="32">
        <f t="shared" si="54"/>
        <v>0</v>
      </c>
      <c r="DI30" s="33"/>
      <c r="DJ30" s="34">
        <f t="shared" si="55"/>
        <v>0</v>
      </c>
      <c r="DK30" s="33"/>
      <c r="DL30" s="34">
        <f t="shared" si="56"/>
        <v>0</v>
      </c>
      <c r="DM30" s="33"/>
      <c r="DN30" s="34">
        <f t="shared" si="57"/>
        <v>0</v>
      </c>
      <c r="DO30" s="34">
        <f t="shared" si="58"/>
        <v>0</v>
      </c>
      <c r="DP30" s="36">
        <f t="shared" si="59"/>
        <v>0</v>
      </c>
    </row>
    <row r="31" spans="1:120" ht="16" thickBot="1">
      <c r="A31" s="29"/>
      <c r="B31" s="96"/>
      <c r="C31" s="60" t="s">
        <v>109</v>
      </c>
      <c r="D31" s="61">
        <v>25.13</v>
      </c>
      <c r="E31" s="1">
        <f t="shared" si="0"/>
        <v>0</v>
      </c>
      <c r="F31" s="62">
        <v>25.13</v>
      </c>
      <c r="G31" s="1">
        <f t="shared" si="1"/>
        <v>0</v>
      </c>
      <c r="H31" s="63">
        <v>27</v>
      </c>
      <c r="I31" s="1">
        <f t="shared" si="2"/>
        <v>0</v>
      </c>
      <c r="J31" s="62">
        <v>25.13</v>
      </c>
      <c r="K31" s="1">
        <f t="shared" si="3"/>
        <v>0</v>
      </c>
      <c r="L31" s="63">
        <v>29.26</v>
      </c>
      <c r="M31" s="1">
        <f t="shared" si="4"/>
        <v>0</v>
      </c>
      <c r="N31" s="63">
        <v>29.26</v>
      </c>
      <c r="O31" s="1">
        <f t="shared" si="5"/>
        <v>0</v>
      </c>
      <c r="P31" s="63">
        <f>125.67+91.11+73</f>
        <v>289.77999999999997</v>
      </c>
      <c r="Q31" s="1">
        <f t="shared" si="6"/>
        <v>0</v>
      </c>
      <c r="R31" s="63">
        <v>148.80000000000001</v>
      </c>
      <c r="S31" s="1">
        <f t="shared" si="7"/>
        <v>0</v>
      </c>
      <c r="T31" s="63">
        <v>1</v>
      </c>
      <c r="U31" s="1">
        <f t="shared" si="8"/>
        <v>0</v>
      </c>
      <c r="V31" s="63">
        <v>3</v>
      </c>
      <c r="W31" s="1">
        <f t="shared" si="9"/>
        <v>0</v>
      </c>
      <c r="X31" s="63">
        <v>1</v>
      </c>
      <c r="Y31" s="1">
        <f t="shared" si="10"/>
        <v>0</v>
      </c>
      <c r="Z31" s="63">
        <v>3</v>
      </c>
      <c r="AA31" s="1">
        <f t="shared" si="11"/>
        <v>0</v>
      </c>
      <c r="AB31" s="63">
        <v>26</v>
      </c>
      <c r="AC31" s="1">
        <f t="shared" si="12"/>
        <v>0</v>
      </c>
      <c r="AD31" s="63">
        <v>3</v>
      </c>
      <c r="AE31" s="1">
        <f t="shared" si="13"/>
        <v>0</v>
      </c>
      <c r="AF31" s="63">
        <v>0</v>
      </c>
      <c r="AG31" s="1">
        <f t="shared" si="14"/>
        <v>0</v>
      </c>
      <c r="AH31" s="63">
        <v>0</v>
      </c>
      <c r="AI31" s="1">
        <f t="shared" si="15"/>
        <v>0</v>
      </c>
      <c r="AJ31" s="63">
        <v>0</v>
      </c>
      <c r="AK31" s="1">
        <f t="shared" si="16"/>
        <v>0</v>
      </c>
      <c r="AL31" s="63">
        <v>1</v>
      </c>
      <c r="AM31" s="1">
        <f t="shared" si="17"/>
        <v>0</v>
      </c>
      <c r="AN31" s="63">
        <v>1</v>
      </c>
      <c r="AO31" s="1">
        <f t="shared" si="18"/>
        <v>0</v>
      </c>
      <c r="AP31" s="64">
        <v>1</v>
      </c>
      <c r="AQ31" s="1">
        <f t="shared" si="19"/>
        <v>0</v>
      </c>
      <c r="AR31" s="63">
        <v>1</v>
      </c>
      <c r="AS31" s="1">
        <f t="shared" si="20"/>
        <v>0</v>
      </c>
      <c r="AT31" s="63">
        <v>1</v>
      </c>
      <c r="AU31" s="1">
        <f t="shared" si="21"/>
        <v>0</v>
      </c>
      <c r="AV31" s="62">
        <v>0</v>
      </c>
      <c r="AW31" s="1">
        <f t="shared" si="22"/>
        <v>0</v>
      </c>
      <c r="AX31" s="63"/>
      <c r="AY31" s="1">
        <f t="shared" si="23"/>
        <v>0</v>
      </c>
      <c r="AZ31" s="62"/>
      <c r="BA31" s="1">
        <f t="shared" si="24"/>
        <v>0</v>
      </c>
      <c r="BB31" s="63"/>
      <c r="BC31" s="1">
        <f t="shared" si="25"/>
        <v>0</v>
      </c>
      <c r="BD31" s="41">
        <v>0</v>
      </c>
      <c r="BE31" s="1">
        <f t="shared" si="26"/>
        <v>0</v>
      </c>
      <c r="BF31" s="63">
        <v>1</v>
      </c>
      <c r="BG31" s="2">
        <f t="shared" si="27"/>
        <v>0</v>
      </c>
      <c r="BH31" s="63">
        <v>1</v>
      </c>
      <c r="BI31" s="2">
        <f t="shared" si="28"/>
        <v>0</v>
      </c>
      <c r="BJ31" s="41">
        <v>0</v>
      </c>
      <c r="BK31" s="2">
        <f t="shared" si="29"/>
        <v>0</v>
      </c>
      <c r="BL31" s="41">
        <v>0</v>
      </c>
      <c r="BM31" s="2">
        <f t="shared" si="30"/>
        <v>0</v>
      </c>
      <c r="BN31" s="63">
        <v>0</v>
      </c>
      <c r="BO31" s="2">
        <f t="shared" si="31"/>
        <v>0</v>
      </c>
      <c r="BP31" s="63"/>
      <c r="BQ31" s="2">
        <f t="shared" si="32"/>
        <v>0</v>
      </c>
      <c r="BR31" s="63">
        <v>0</v>
      </c>
      <c r="BS31" s="1">
        <f t="shared" si="33"/>
        <v>0</v>
      </c>
      <c r="BT31" s="63">
        <v>0</v>
      </c>
      <c r="BU31" s="1">
        <f t="shared" si="34"/>
        <v>0</v>
      </c>
      <c r="BV31" s="63"/>
      <c r="BW31" s="1">
        <f t="shared" si="35"/>
        <v>0</v>
      </c>
      <c r="BX31" s="63"/>
      <c r="BY31" s="1">
        <f t="shared" si="36"/>
        <v>0</v>
      </c>
      <c r="BZ31" s="63">
        <v>0</v>
      </c>
      <c r="CA31" s="1">
        <f t="shared" si="37"/>
        <v>0</v>
      </c>
      <c r="CB31" s="63"/>
      <c r="CC31" s="1">
        <f t="shared" si="38"/>
        <v>0</v>
      </c>
      <c r="CD31" s="63"/>
      <c r="CE31" s="1">
        <f t="shared" si="39"/>
        <v>0</v>
      </c>
      <c r="CF31" s="63"/>
      <c r="CG31" s="1">
        <f t="shared" si="40"/>
        <v>0</v>
      </c>
      <c r="CH31" s="63"/>
      <c r="CI31" s="1">
        <f t="shared" si="41"/>
        <v>0</v>
      </c>
      <c r="CJ31" s="63"/>
      <c r="CK31" s="1">
        <f t="shared" si="42"/>
        <v>0</v>
      </c>
      <c r="CL31" s="63"/>
      <c r="CM31" s="1">
        <f t="shared" si="43"/>
        <v>0</v>
      </c>
      <c r="CN31" s="63"/>
      <c r="CO31" s="1">
        <f t="shared" si="44"/>
        <v>0</v>
      </c>
      <c r="CP31" s="63"/>
      <c r="CQ31" s="1">
        <f t="shared" si="45"/>
        <v>0</v>
      </c>
      <c r="CR31" s="63"/>
      <c r="CS31" s="1">
        <f t="shared" si="46"/>
        <v>0</v>
      </c>
      <c r="CT31" s="63"/>
      <c r="CU31" s="1">
        <f t="shared" si="47"/>
        <v>0</v>
      </c>
      <c r="CV31" s="63"/>
      <c r="CW31" s="2">
        <f t="shared" si="48"/>
        <v>0</v>
      </c>
      <c r="CX31" s="62">
        <v>0</v>
      </c>
      <c r="CY31" s="1">
        <f t="shared" si="49"/>
        <v>0</v>
      </c>
      <c r="CZ31" s="62"/>
      <c r="DA31" s="1">
        <f t="shared" si="50"/>
        <v>0</v>
      </c>
      <c r="DB31" s="62"/>
      <c r="DC31" s="1">
        <f t="shared" si="51"/>
        <v>0</v>
      </c>
      <c r="DD31" s="62"/>
      <c r="DE31" s="1">
        <f t="shared" si="52"/>
        <v>0</v>
      </c>
      <c r="DF31" s="62"/>
      <c r="DG31" s="1">
        <f t="shared" si="53"/>
        <v>0</v>
      </c>
      <c r="DH31" s="32">
        <f t="shared" si="54"/>
        <v>0</v>
      </c>
      <c r="DI31" s="33"/>
      <c r="DJ31" s="34">
        <f t="shared" si="55"/>
        <v>0</v>
      </c>
      <c r="DK31" s="33"/>
      <c r="DL31" s="34">
        <f t="shared" si="56"/>
        <v>0</v>
      </c>
      <c r="DM31" s="33"/>
      <c r="DN31" s="34">
        <f t="shared" si="57"/>
        <v>0</v>
      </c>
      <c r="DO31" s="34">
        <f t="shared" si="58"/>
        <v>0</v>
      </c>
      <c r="DP31" s="36">
        <f t="shared" si="59"/>
        <v>0</v>
      </c>
    </row>
    <row r="32" spans="1:120" ht="13.5" customHeight="1">
      <c r="A32" s="29"/>
      <c r="B32" s="83" t="s">
        <v>76</v>
      </c>
      <c r="C32" s="60" t="s">
        <v>77</v>
      </c>
      <c r="D32" s="61">
        <v>19.238700000000001</v>
      </c>
      <c r="E32" s="1">
        <f t="shared" si="0"/>
        <v>0</v>
      </c>
      <c r="F32" s="62">
        <v>11.839200000000002</v>
      </c>
      <c r="G32" s="1">
        <f t="shared" si="1"/>
        <v>0</v>
      </c>
      <c r="H32" s="63">
        <v>18.184000000000001</v>
      </c>
      <c r="I32" s="1">
        <f t="shared" si="2"/>
        <v>0</v>
      </c>
      <c r="J32" s="62">
        <v>19.238700000000001</v>
      </c>
      <c r="K32" s="1">
        <f t="shared" si="3"/>
        <v>0</v>
      </c>
      <c r="L32" s="63">
        <v>35</v>
      </c>
      <c r="M32" s="1">
        <f t="shared" si="4"/>
        <v>0</v>
      </c>
      <c r="N32" s="63">
        <v>35</v>
      </c>
      <c r="O32" s="1">
        <f t="shared" si="5"/>
        <v>0</v>
      </c>
      <c r="P32" s="63">
        <v>147.99</v>
      </c>
      <c r="Q32" s="1">
        <f t="shared" si="6"/>
        <v>0</v>
      </c>
      <c r="R32" s="63">
        <v>115.33</v>
      </c>
      <c r="S32" s="1">
        <f t="shared" si="7"/>
        <v>0</v>
      </c>
      <c r="T32" s="63">
        <v>1</v>
      </c>
      <c r="U32" s="1">
        <f t="shared" si="8"/>
        <v>0</v>
      </c>
      <c r="V32" s="63">
        <v>5</v>
      </c>
      <c r="W32" s="1">
        <f t="shared" si="9"/>
        <v>0</v>
      </c>
      <c r="X32" s="63">
        <v>0</v>
      </c>
      <c r="Y32" s="1">
        <f t="shared" si="10"/>
        <v>0</v>
      </c>
      <c r="Z32" s="63">
        <v>5</v>
      </c>
      <c r="AA32" s="1">
        <f t="shared" si="11"/>
        <v>0</v>
      </c>
      <c r="AB32" s="63">
        <v>55.63</v>
      </c>
      <c r="AC32" s="1">
        <f t="shared" si="12"/>
        <v>0</v>
      </c>
      <c r="AD32" s="63">
        <v>2</v>
      </c>
      <c r="AE32" s="1">
        <f t="shared" si="13"/>
        <v>0</v>
      </c>
      <c r="AF32" s="63">
        <v>0</v>
      </c>
      <c r="AG32" s="1">
        <f t="shared" si="14"/>
        <v>0</v>
      </c>
      <c r="AH32" s="63">
        <v>1</v>
      </c>
      <c r="AI32" s="1">
        <f t="shared" si="15"/>
        <v>0</v>
      </c>
      <c r="AJ32" s="63">
        <v>1</v>
      </c>
      <c r="AK32" s="1">
        <f t="shared" si="16"/>
        <v>0</v>
      </c>
      <c r="AL32" s="63">
        <v>0</v>
      </c>
      <c r="AM32" s="1">
        <f t="shared" si="17"/>
        <v>0</v>
      </c>
      <c r="AN32" s="63">
        <v>1</v>
      </c>
      <c r="AO32" s="1">
        <f t="shared" si="18"/>
        <v>0</v>
      </c>
      <c r="AP32" s="64">
        <v>1</v>
      </c>
      <c r="AQ32" s="1">
        <f t="shared" si="19"/>
        <v>0</v>
      </c>
      <c r="AR32" s="63">
        <v>1</v>
      </c>
      <c r="AS32" s="1">
        <f t="shared" si="20"/>
        <v>0</v>
      </c>
      <c r="AT32" s="63">
        <v>1</v>
      </c>
      <c r="AU32" s="1">
        <f t="shared" si="21"/>
        <v>0</v>
      </c>
      <c r="AV32" s="62">
        <v>0</v>
      </c>
      <c r="AW32" s="1">
        <f t="shared" si="22"/>
        <v>0</v>
      </c>
      <c r="AX32" s="63"/>
      <c r="AY32" s="1">
        <f t="shared" si="23"/>
        <v>0</v>
      </c>
      <c r="AZ32" s="62"/>
      <c r="BA32" s="1">
        <f t="shared" si="24"/>
        <v>0</v>
      </c>
      <c r="BB32" s="63"/>
      <c r="BC32" s="1">
        <f t="shared" si="25"/>
        <v>0</v>
      </c>
      <c r="BD32" s="41">
        <v>0</v>
      </c>
      <c r="BE32" s="1">
        <f t="shared" si="26"/>
        <v>0</v>
      </c>
      <c r="BF32" s="63">
        <v>1</v>
      </c>
      <c r="BG32" s="2">
        <f t="shared" si="27"/>
        <v>0</v>
      </c>
      <c r="BH32" s="63">
        <v>1</v>
      </c>
      <c r="BI32" s="2">
        <f t="shared" si="28"/>
        <v>0</v>
      </c>
      <c r="BJ32" s="41">
        <v>0</v>
      </c>
      <c r="BK32" s="2">
        <f t="shared" si="29"/>
        <v>0</v>
      </c>
      <c r="BL32" s="41">
        <v>0</v>
      </c>
      <c r="BM32" s="2">
        <f t="shared" si="30"/>
        <v>0</v>
      </c>
      <c r="BN32" s="63">
        <v>0</v>
      </c>
      <c r="BO32" s="2">
        <f t="shared" si="31"/>
        <v>0</v>
      </c>
      <c r="BP32" s="63">
        <v>0</v>
      </c>
      <c r="BQ32" s="2">
        <f t="shared" si="32"/>
        <v>0</v>
      </c>
      <c r="BR32" s="63">
        <v>0</v>
      </c>
      <c r="BS32" s="1">
        <f t="shared" si="33"/>
        <v>0</v>
      </c>
      <c r="BT32" s="63">
        <v>0</v>
      </c>
      <c r="BU32" s="1">
        <f t="shared" si="34"/>
        <v>0</v>
      </c>
      <c r="BV32" s="63">
        <v>0</v>
      </c>
      <c r="BW32" s="1">
        <f t="shared" si="35"/>
        <v>0</v>
      </c>
      <c r="BX32" s="63">
        <v>0</v>
      </c>
      <c r="BY32" s="1">
        <f t="shared" si="36"/>
        <v>0</v>
      </c>
      <c r="BZ32" s="63">
        <v>0</v>
      </c>
      <c r="CA32" s="1">
        <f t="shared" si="37"/>
        <v>0</v>
      </c>
      <c r="CB32" s="63">
        <v>0</v>
      </c>
      <c r="CC32" s="1">
        <f t="shared" si="38"/>
        <v>0</v>
      </c>
      <c r="CD32" s="63">
        <v>0</v>
      </c>
      <c r="CE32" s="1">
        <f t="shared" si="39"/>
        <v>0</v>
      </c>
      <c r="CF32" s="63">
        <v>0</v>
      </c>
      <c r="CG32" s="1">
        <f t="shared" si="40"/>
        <v>0</v>
      </c>
      <c r="CH32" s="63">
        <v>0</v>
      </c>
      <c r="CI32" s="1">
        <f t="shared" si="41"/>
        <v>0</v>
      </c>
      <c r="CJ32" s="63">
        <v>0</v>
      </c>
      <c r="CK32" s="1">
        <f t="shared" si="42"/>
        <v>0</v>
      </c>
      <c r="CL32" s="63">
        <v>0</v>
      </c>
      <c r="CM32" s="1">
        <f t="shared" si="43"/>
        <v>0</v>
      </c>
      <c r="CN32" s="63">
        <v>0</v>
      </c>
      <c r="CO32" s="1">
        <f t="shared" si="44"/>
        <v>0</v>
      </c>
      <c r="CP32" s="63">
        <v>0</v>
      </c>
      <c r="CQ32" s="1">
        <f t="shared" si="45"/>
        <v>0</v>
      </c>
      <c r="CR32" s="63">
        <v>0</v>
      </c>
      <c r="CS32" s="1">
        <f t="shared" si="46"/>
        <v>0</v>
      </c>
      <c r="CT32" s="63">
        <v>1</v>
      </c>
      <c r="CU32" s="1">
        <f t="shared" si="47"/>
        <v>0</v>
      </c>
      <c r="CV32" s="63">
        <v>1</v>
      </c>
      <c r="CW32" s="2">
        <f t="shared" si="48"/>
        <v>0</v>
      </c>
      <c r="CX32" s="62">
        <v>1</v>
      </c>
      <c r="CY32" s="1">
        <f t="shared" si="49"/>
        <v>0</v>
      </c>
      <c r="CZ32" s="62">
        <v>0</v>
      </c>
      <c r="DA32" s="1">
        <f t="shared" si="50"/>
        <v>0</v>
      </c>
      <c r="DB32" s="62">
        <v>0</v>
      </c>
      <c r="DC32" s="1">
        <f t="shared" si="51"/>
        <v>0</v>
      </c>
      <c r="DD32" s="62">
        <v>0</v>
      </c>
      <c r="DE32" s="1">
        <f t="shared" si="52"/>
        <v>0</v>
      </c>
      <c r="DF32" s="62">
        <v>0</v>
      </c>
      <c r="DG32" s="1">
        <f t="shared" si="53"/>
        <v>0</v>
      </c>
      <c r="DH32" s="32">
        <f t="shared" si="54"/>
        <v>0</v>
      </c>
      <c r="DI32" s="33"/>
      <c r="DJ32" s="34">
        <f t="shared" si="55"/>
        <v>0</v>
      </c>
      <c r="DK32" s="33"/>
      <c r="DL32" s="34">
        <f t="shared" si="56"/>
        <v>0</v>
      </c>
      <c r="DM32" s="33"/>
      <c r="DN32" s="34">
        <f t="shared" si="57"/>
        <v>0</v>
      </c>
      <c r="DO32" s="34">
        <f t="shared" si="58"/>
        <v>0</v>
      </c>
      <c r="DP32" s="36">
        <f t="shared" si="59"/>
        <v>0</v>
      </c>
    </row>
    <row r="33" spans="1:120" ht="15.5">
      <c r="A33" s="29"/>
      <c r="B33" s="84"/>
      <c r="C33" s="60" t="s">
        <v>110</v>
      </c>
      <c r="D33" s="61">
        <v>18.059000000000001</v>
      </c>
      <c r="E33" s="1">
        <f t="shared" si="0"/>
        <v>0</v>
      </c>
      <c r="F33" s="62">
        <v>14.4472</v>
      </c>
      <c r="G33" s="1">
        <f t="shared" si="1"/>
        <v>0</v>
      </c>
      <c r="H33" s="63">
        <v>7.4480000000000004</v>
      </c>
      <c r="I33" s="1">
        <f t="shared" si="2"/>
        <v>0</v>
      </c>
      <c r="J33" s="62">
        <v>27.0885</v>
      </c>
      <c r="K33" s="1">
        <f t="shared" si="3"/>
        <v>0</v>
      </c>
      <c r="L33" s="63">
        <v>0</v>
      </c>
      <c r="M33" s="1">
        <f t="shared" si="4"/>
        <v>0</v>
      </c>
      <c r="N33" s="63">
        <v>74.91</v>
      </c>
      <c r="O33" s="1">
        <f t="shared" si="5"/>
        <v>0</v>
      </c>
      <c r="P33" s="63">
        <v>180.59</v>
      </c>
      <c r="Q33" s="1">
        <f t="shared" si="6"/>
        <v>0</v>
      </c>
      <c r="R33" s="63">
        <v>142</v>
      </c>
      <c r="S33" s="1">
        <f t="shared" si="7"/>
        <v>0</v>
      </c>
      <c r="T33" s="63">
        <v>1</v>
      </c>
      <c r="U33" s="1">
        <f t="shared" si="8"/>
        <v>0</v>
      </c>
      <c r="V33" s="63">
        <v>0</v>
      </c>
      <c r="W33" s="1">
        <f t="shared" si="9"/>
        <v>0</v>
      </c>
      <c r="X33" s="63">
        <v>0</v>
      </c>
      <c r="Y33" s="1">
        <f t="shared" si="10"/>
        <v>0</v>
      </c>
      <c r="Z33" s="63">
        <v>4</v>
      </c>
      <c r="AA33" s="1">
        <f t="shared" si="11"/>
        <v>0</v>
      </c>
      <c r="AB33" s="63">
        <v>12.5</v>
      </c>
      <c r="AC33" s="1">
        <f t="shared" si="12"/>
        <v>0</v>
      </c>
      <c r="AD33" s="63">
        <v>1</v>
      </c>
      <c r="AE33" s="1">
        <f t="shared" si="13"/>
        <v>0</v>
      </c>
      <c r="AF33" s="63">
        <v>0</v>
      </c>
      <c r="AG33" s="1">
        <f t="shared" si="14"/>
        <v>0</v>
      </c>
      <c r="AH33" s="63">
        <v>0</v>
      </c>
      <c r="AI33" s="1">
        <f t="shared" si="15"/>
        <v>0</v>
      </c>
      <c r="AJ33" s="63">
        <v>1</v>
      </c>
      <c r="AK33" s="1">
        <f t="shared" si="16"/>
        <v>0</v>
      </c>
      <c r="AL33" s="63">
        <v>0</v>
      </c>
      <c r="AM33" s="1">
        <f t="shared" si="17"/>
        <v>0</v>
      </c>
      <c r="AN33" s="63">
        <v>1</v>
      </c>
      <c r="AO33" s="1">
        <f t="shared" si="18"/>
        <v>0</v>
      </c>
      <c r="AP33" s="64">
        <v>1</v>
      </c>
      <c r="AQ33" s="1">
        <f t="shared" si="19"/>
        <v>0</v>
      </c>
      <c r="AR33" s="63">
        <v>1</v>
      </c>
      <c r="AS33" s="1">
        <f t="shared" si="20"/>
        <v>0</v>
      </c>
      <c r="AT33" s="63">
        <v>1</v>
      </c>
      <c r="AU33" s="1">
        <f t="shared" si="21"/>
        <v>0</v>
      </c>
      <c r="AV33" s="62">
        <v>0</v>
      </c>
      <c r="AW33" s="1">
        <f t="shared" si="22"/>
        <v>0</v>
      </c>
      <c r="AX33" s="63"/>
      <c r="AY33" s="1">
        <f t="shared" si="23"/>
        <v>0</v>
      </c>
      <c r="AZ33" s="62"/>
      <c r="BA33" s="1">
        <f t="shared" si="24"/>
        <v>0</v>
      </c>
      <c r="BB33" s="63"/>
      <c r="BC33" s="1">
        <f t="shared" si="25"/>
        <v>0</v>
      </c>
      <c r="BD33" s="41">
        <v>0</v>
      </c>
      <c r="BE33" s="1">
        <f t="shared" si="26"/>
        <v>0</v>
      </c>
      <c r="BF33" s="63">
        <v>0</v>
      </c>
      <c r="BG33" s="2">
        <f t="shared" si="27"/>
        <v>0</v>
      </c>
      <c r="BH33" s="63">
        <v>0</v>
      </c>
      <c r="BI33" s="2">
        <f t="shared" si="28"/>
        <v>0</v>
      </c>
      <c r="BJ33" s="41">
        <v>0</v>
      </c>
      <c r="BK33" s="2">
        <f t="shared" si="29"/>
        <v>0</v>
      </c>
      <c r="BL33" s="41">
        <v>0</v>
      </c>
      <c r="BM33" s="2">
        <f t="shared" si="30"/>
        <v>0</v>
      </c>
      <c r="BN33" s="63">
        <v>0</v>
      </c>
      <c r="BO33" s="2">
        <f t="shared" si="31"/>
        <v>0</v>
      </c>
      <c r="BP33" s="63">
        <v>0</v>
      </c>
      <c r="BQ33" s="2">
        <f t="shared" si="32"/>
        <v>0</v>
      </c>
      <c r="BR33" s="63">
        <v>0</v>
      </c>
      <c r="BS33" s="1">
        <f t="shared" si="33"/>
        <v>0</v>
      </c>
      <c r="BT33" s="63">
        <v>4</v>
      </c>
      <c r="BU33" s="1">
        <f t="shared" si="34"/>
        <v>0</v>
      </c>
      <c r="BV33" s="63">
        <v>2</v>
      </c>
      <c r="BW33" s="1">
        <f t="shared" si="35"/>
        <v>0</v>
      </c>
      <c r="BX33" s="63">
        <v>2</v>
      </c>
      <c r="BY33" s="1">
        <f t="shared" si="36"/>
        <v>0</v>
      </c>
      <c r="BZ33" s="63">
        <v>0</v>
      </c>
      <c r="CA33" s="1">
        <f t="shared" si="37"/>
        <v>0</v>
      </c>
      <c r="CB33" s="63">
        <v>0</v>
      </c>
      <c r="CC33" s="1">
        <f t="shared" si="38"/>
        <v>0</v>
      </c>
      <c r="CD33" s="63">
        <v>0</v>
      </c>
      <c r="CE33" s="1">
        <f t="shared" si="39"/>
        <v>0</v>
      </c>
      <c r="CF33" s="63">
        <v>0</v>
      </c>
      <c r="CG33" s="1">
        <f t="shared" si="40"/>
        <v>0</v>
      </c>
      <c r="CH33" s="63">
        <v>0</v>
      </c>
      <c r="CI33" s="1">
        <f t="shared" si="41"/>
        <v>0</v>
      </c>
      <c r="CJ33" s="63">
        <v>0</v>
      </c>
      <c r="CK33" s="1">
        <f t="shared" si="42"/>
        <v>0</v>
      </c>
      <c r="CL33" s="63">
        <v>0</v>
      </c>
      <c r="CM33" s="1">
        <f t="shared" si="43"/>
        <v>0</v>
      </c>
      <c r="CN33" s="63">
        <v>0</v>
      </c>
      <c r="CO33" s="1">
        <f t="shared" si="44"/>
        <v>0</v>
      </c>
      <c r="CP33" s="63">
        <v>0</v>
      </c>
      <c r="CQ33" s="1">
        <f t="shared" si="45"/>
        <v>0</v>
      </c>
      <c r="CR33" s="63">
        <v>0</v>
      </c>
      <c r="CS33" s="1">
        <f t="shared" si="46"/>
        <v>0</v>
      </c>
      <c r="CT33" s="63">
        <v>0</v>
      </c>
      <c r="CU33" s="1">
        <f t="shared" si="47"/>
        <v>0</v>
      </c>
      <c r="CV33" s="63">
        <v>1</v>
      </c>
      <c r="CW33" s="2">
        <f t="shared" si="48"/>
        <v>0</v>
      </c>
      <c r="CX33" s="62">
        <v>0</v>
      </c>
      <c r="CY33" s="1">
        <f t="shared" si="49"/>
        <v>0</v>
      </c>
      <c r="CZ33" s="62"/>
      <c r="DA33" s="1">
        <f t="shared" si="50"/>
        <v>0</v>
      </c>
      <c r="DB33" s="62">
        <v>0</v>
      </c>
      <c r="DC33" s="1">
        <f t="shared" si="51"/>
        <v>0</v>
      </c>
      <c r="DD33" s="62">
        <v>0</v>
      </c>
      <c r="DE33" s="1">
        <f t="shared" si="52"/>
        <v>0</v>
      </c>
      <c r="DF33" s="62">
        <v>0</v>
      </c>
      <c r="DG33" s="1">
        <f t="shared" si="53"/>
        <v>0</v>
      </c>
      <c r="DH33" s="32">
        <f t="shared" si="54"/>
        <v>0</v>
      </c>
      <c r="DI33" s="33"/>
      <c r="DJ33" s="34">
        <f t="shared" si="55"/>
        <v>0</v>
      </c>
      <c r="DK33" s="33"/>
      <c r="DL33" s="34">
        <f t="shared" si="56"/>
        <v>0</v>
      </c>
      <c r="DM33" s="33"/>
      <c r="DN33" s="34">
        <f t="shared" si="57"/>
        <v>0</v>
      </c>
      <c r="DO33" s="34">
        <f t="shared" si="58"/>
        <v>0</v>
      </c>
      <c r="DP33" s="36">
        <f t="shared" si="59"/>
        <v>0</v>
      </c>
    </row>
    <row r="34" spans="1:120" ht="15.5">
      <c r="A34" s="29"/>
      <c r="B34" s="84"/>
      <c r="C34" s="60" t="s">
        <v>78</v>
      </c>
      <c r="D34" s="61">
        <v>27.161999999999995</v>
      </c>
      <c r="E34" s="1">
        <f t="shared" si="0"/>
        <v>0</v>
      </c>
      <c r="F34" s="62">
        <v>27.161999999999995</v>
      </c>
      <c r="G34" s="1">
        <f t="shared" si="1"/>
        <v>0</v>
      </c>
      <c r="H34" s="63">
        <v>7.4120000000000008</v>
      </c>
      <c r="I34" s="1">
        <f t="shared" si="2"/>
        <v>0</v>
      </c>
      <c r="J34" s="62">
        <v>27.161999999999995</v>
      </c>
      <c r="K34" s="1">
        <f t="shared" si="3"/>
        <v>0</v>
      </c>
      <c r="L34" s="63">
        <v>0</v>
      </c>
      <c r="M34" s="1">
        <f t="shared" si="4"/>
        <v>0</v>
      </c>
      <c r="N34" s="63">
        <v>32.520000000000003</v>
      </c>
      <c r="O34" s="1">
        <f t="shared" si="5"/>
        <v>0</v>
      </c>
      <c r="P34" s="63">
        <f>213.6-32.52</f>
        <v>181.07999999999998</v>
      </c>
      <c r="Q34" s="1">
        <f t="shared" si="6"/>
        <v>0</v>
      </c>
      <c r="R34" s="63">
        <v>117.06</v>
      </c>
      <c r="S34" s="1">
        <f t="shared" si="7"/>
        <v>0</v>
      </c>
      <c r="T34" s="63">
        <v>1</v>
      </c>
      <c r="U34" s="1">
        <f t="shared" si="8"/>
        <v>0</v>
      </c>
      <c r="V34" s="63">
        <v>2</v>
      </c>
      <c r="W34" s="1">
        <f t="shared" si="9"/>
        <v>0</v>
      </c>
      <c r="X34" s="63">
        <v>0</v>
      </c>
      <c r="Y34" s="1">
        <f t="shared" si="10"/>
        <v>0</v>
      </c>
      <c r="Z34" s="63">
        <v>5</v>
      </c>
      <c r="AA34" s="1">
        <f t="shared" si="11"/>
        <v>0</v>
      </c>
      <c r="AB34" s="63">
        <v>13.7</v>
      </c>
      <c r="AC34" s="1">
        <f t="shared" si="12"/>
        <v>0</v>
      </c>
      <c r="AD34" s="63">
        <v>1</v>
      </c>
      <c r="AE34" s="1">
        <f t="shared" si="13"/>
        <v>0</v>
      </c>
      <c r="AF34" s="63">
        <v>0</v>
      </c>
      <c r="AG34" s="1">
        <f t="shared" si="14"/>
        <v>0</v>
      </c>
      <c r="AH34" s="63">
        <v>0</v>
      </c>
      <c r="AI34" s="1">
        <f t="shared" si="15"/>
        <v>0</v>
      </c>
      <c r="AJ34" s="63">
        <v>1</v>
      </c>
      <c r="AK34" s="1">
        <f t="shared" si="16"/>
        <v>0</v>
      </c>
      <c r="AL34" s="63">
        <v>0</v>
      </c>
      <c r="AM34" s="1">
        <f t="shared" si="17"/>
        <v>0</v>
      </c>
      <c r="AN34" s="63">
        <v>1</v>
      </c>
      <c r="AO34" s="1">
        <f t="shared" si="18"/>
        <v>0</v>
      </c>
      <c r="AP34" s="64">
        <v>1</v>
      </c>
      <c r="AQ34" s="1">
        <f t="shared" si="19"/>
        <v>0</v>
      </c>
      <c r="AR34" s="63">
        <v>1</v>
      </c>
      <c r="AS34" s="1">
        <f t="shared" si="20"/>
        <v>0</v>
      </c>
      <c r="AT34" s="63">
        <v>1</v>
      </c>
      <c r="AU34" s="1">
        <f t="shared" si="21"/>
        <v>0</v>
      </c>
      <c r="AV34" s="62">
        <v>0</v>
      </c>
      <c r="AW34" s="1">
        <f t="shared" si="22"/>
        <v>0</v>
      </c>
      <c r="AX34" s="63"/>
      <c r="AY34" s="1">
        <f t="shared" si="23"/>
        <v>0</v>
      </c>
      <c r="AZ34" s="62"/>
      <c r="BA34" s="1">
        <f t="shared" si="24"/>
        <v>0</v>
      </c>
      <c r="BB34" s="63"/>
      <c r="BC34" s="1">
        <f t="shared" si="25"/>
        <v>0</v>
      </c>
      <c r="BD34" s="41">
        <v>0</v>
      </c>
      <c r="BE34" s="1">
        <f t="shared" si="26"/>
        <v>0</v>
      </c>
      <c r="BF34" s="63">
        <v>0</v>
      </c>
      <c r="BG34" s="2">
        <f t="shared" si="27"/>
        <v>0</v>
      </c>
      <c r="BH34" s="63">
        <v>0</v>
      </c>
      <c r="BI34" s="2">
        <f t="shared" si="28"/>
        <v>0</v>
      </c>
      <c r="BJ34" s="41">
        <v>0</v>
      </c>
      <c r="BK34" s="2">
        <f t="shared" si="29"/>
        <v>0</v>
      </c>
      <c r="BL34" s="41">
        <v>0</v>
      </c>
      <c r="BM34" s="2">
        <f t="shared" si="30"/>
        <v>0</v>
      </c>
      <c r="BN34" s="63">
        <v>0</v>
      </c>
      <c r="BO34" s="2">
        <f t="shared" si="31"/>
        <v>0</v>
      </c>
      <c r="BP34" s="63">
        <v>0</v>
      </c>
      <c r="BQ34" s="2">
        <f t="shared" si="32"/>
        <v>0</v>
      </c>
      <c r="BR34" s="63">
        <v>0</v>
      </c>
      <c r="BS34" s="1">
        <f t="shared" si="33"/>
        <v>0</v>
      </c>
      <c r="BT34" s="63">
        <v>2</v>
      </c>
      <c r="BU34" s="1">
        <f t="shared" si="34"/>
        <v>0</v>
      </c>
      <c r="BV34" s="63">
        <v>0</v>
      </c>
      <c r="BW34" s="1">
        <f t="shared" si="35"/>
        <v>0</v>
      </c>
      <c r="BX34" s="63">
        <v>0</v>
      </c>
      <c r="BY34" s="1">
        <f t="shared" si="36"/>
        <v>0</v>
      </c>
      <c r="BZ34" s="63">
        <v>1</v>
      </c>
      <c r="CA34" s="1">
        <f t="shared" si="37"/>
        <v>0</v>
      </c>
      <c r="CB34" s="63">
        <v>0</v>
      </c>
      <c r="CC34" s="1">
        <f t="shared" si="38"/>
        <v>0</v>
      </c>
      <c r="CD34" s="63">
        <v>0</v>
      </c>
      <c r="CE34" s="1">
        <f t="shared" si="39"/>
        <v>0</v>
      </c>
      <c r="CF34" s="63">
        <v>0</v>
      </c>
      <c r="CG34" s="1">
        <f t="shared" si="40"/>
        <v>0</v>
      </c>
      <c r="CH34" s="63">
        <v>0</v>
      </c>
      <c r="CI34" s="1">
        <f t="shared" si="41"/>
        <v>0</v>
      </c>
      <c r="CJ34" s="63">
        <v>0</v>
      </c>
      <c r="CK34" s="1">
        <f t="shared" si="42"/>
        <v>0</v>
      </c>
      <c r="CL34" s="63">
        <v>0</v>
      </c>
      <c r="CM34" s="1">
        <f t="shared" si="43"/>
        <v>0</v>
      </c>
      <c r="CN34" s="63">
        <v>0</v>
      </c>
      <c r="CO34" s="1">
        <f t="shared" si="44"/>
        <v>0</v>
      </c>
      <c r="CP34" s="63">
        <v>0</v>
      </c>
      <c r="CQ34" s="1">
        <f t="shared" si="45"/>
        <v>0</v>
      </c>
      <c r="CR34" s="63">
        <v>0</v>
      </c>
      <c r="CS34" s="1">
        <f t="shared" si="46"/>
        <v>0</v>
      </c>
      <c r="CT34" s="63">
        <v>1</v>
      </c>
      <c r="CU34" s="1">
        <f t="shared" si="47"/>
        <v>0</v>
      </c>
      <c r="CV34" s="63">
        <v>1</v>
      </c>
      <c r="CW34" s="2">
        <f t="shared" si="48"/>
        <v>0</v>
      </c>
      <c r="CX34" s="62">
        <v>0</v>
      </c>
      <c r="CY34" s="1">
        <f t="shared" si="49"/>
        <v>0</v>
      </c>
      <c r="CZ34" s="62"/>
      <c r="DA34" s="1">
        <f t="shared" si="50"/>
        <v>0</v>
      </c>
      <c r="DB34" s="62">
        <v>0</v>
      </c>
      <c r="DC34" s="1">
        <f t="shared" si="51"/>
        <v>0</v>
      </c>
      <c r="DD34" s="62">
        <v>0</v>
      </c>
      <c r="DE34" s="1">
        <f t="shared" si="52"/>
        <v>0</v>
      </c>
      <c r="DF34" s="62">
        <v>0</v>
      </c>
      <c r="DG34" s="1">
        <f t="shared" si="53"/>
        <v>0</v>
      </c>
      <c r="DH34" s="32">
        <f t="shared" si="54"/>
        <v>0</v>
      </c>
      <c r="DI34" s="33"/>
      <c r="DJ34" s="34">
        <f t="shared" si="55"/>
        <v>0</v>
      </c>
      <c r="DK34" s="33"/>
      <c r="DL34" s="34">
        <f t="shared" si="56"/>
        <v>0</v>
      </c>
      <c r="DM34" s="33"/>
      <c r="DN34" s="34">
        <f t="shared" si="57"/>
        <v>0</v>
      </c>
      <c r="DO34" s="34">
        <f t="shared" si="58"/>
        <v>0</v>
      </c>
      <c r="DP34" s="36">
        <f t="shared" si="59"/>
        <v>0</v>
      </c>
    </row>
    <row r="35" spans="1:120" ht="15.5">
      <c r="A35" s="29"/>
      <c r="B35" s="84"/>
      <c r="C35" s="60" t="s">
        <v>79</v>
      </c>
      <c r="D35" s="61">
        <v>454.8</v>
      </c>
      <c r="E35" s="1">
        <f t="shared" si="0"/>
        <v>0</v>
      </c>
      <c r="F35" s="62">
        <v>227.4</v>
      </c>
      <c r="G35" s="1">
        <f t="shared" si="1"/>
        <v>0</v>
      </c>
      <c r="H35" s="63">
        <v>33.4</v>
      </c>
      <c r="I35" s="1">
        <f t="shared" si="2"/>
        <v>0</v>
      </c>
      <c r="J35" s="62">
        <v>151.6</v>
      </c>
      <c r="K35" s="1">
        <f t="shared" si="3"/>
        <v>0</v>
      </c>
      <c r="L35" s="63">
        <v>0</v>
      </c>
      <c r="M35" s="1">
        <f t="shared" si="4"/>
        <v>0</v>
      </c>
      <c r="N35" s="63">
        <v>800.9</v>
      </c>
      <c r="O35" s="1">
        <f t="shared" si="5"/>
        <v>0</v>
      </c>
      <c r="P35" s="63">
        <v>1516</v>
      </c>
      <c r="Q35" s="1">
        <f t="shared" si="6"/>
        <v>0</v>
      </c>
      <c r="R35" s="63">
        <f>156.7+100</f>
        <v>256.7</v>
      </c>
      <c r="S35" s="1">
        <f t="shared" si="7"/>
        <v>0</v>
      </c>
      <c r="T35" s="63">
        <v>4</v>
      </c>
      <c r="U35" s="1">
        <f t="shared" si="8"/>
        <v>0</v>
      </c>
      <c r="V35" s="63">
        <v>0</v>
      </c>
      <c r="W35" s="1">
        <f t="shared" si="9"/>
        <v>0</v>
      </c>
      <c r="X35" s="63">
        <v>0</v>
      </c>
      <c r="Y35" s="1">
        <f t="shared" si="10"/>
        <v>0</v>
      </c>
      <c r="Z35" s="63">
        <v>26</v>
      </c>
      <c r="AA35" s="1">
        <f t="shared" si="11"/>
        <v>0</v>
      </c>
      <c r="AB35" s="63">
        <v>0</v>
      </c>
      <c r="AC35" s="1">
        <f t="shared" si="12"/>
        <v>0</v>
      </c>
      <c r="AD35" s="63">
        <v>0</v>
      </c>
      <c r="AE35" s="1">
        <f t="shared" si="13"/>
        <v>0</v>
      </c>
      <c r="AF35" s="63">
        <v>8</v>
      </c>
      <c r="AG35" s="1">
        <f t="shared" si="14"/>
        <v>0</v>
      </c>
      <c r="AH35" s="63">
        <v>0</v>
      </c>
      <c r="AI35" s="1">
        <f t="shared" si="15"/>
        <v>0</v>
      </c>
      <c r="AJ35" s="63">
        <v>3</v>
      </c>
      <c r="AK35" s="1">
        <f t="shared" si="16"/>
        <v>0</v>
      </c>
      <c r="AL35" s="63">
        <v>1</v>
      </c>
      <c r="AM35" s="1">
        <f t="shared" si="17"/>
        <v>0</v>
      </c>
      <c r="AN35" s="63">
        <v>1</v>
      </c>
      <c r="AO35" s="1">
        <f t="shared" si="18"/>
        <v>0</v>
      </c>
      <c r="AP35" s="64">
        <v>4</v>
      </c>
      <c r="AQ35" s="1">
        <f t="shared" si="19"/>
        <v>0</v>
      </c>
      <c r="AR35" s="63">
        <v>1</v>
      </c>
      <c r="AS35" s="1">
        <f t="shared" si="20"/>
        <v>0</v>
      </c>
      <c r="AT35" s="63">
        <v>1</v>
      </c>
      <c r="AU35" s="1">
        <f t="shared" si="21"/>
        <v>0</v>
      </c>
      <c r="AV35" s="62">
        <v>0</v>
      </c>
      <c r="AW35" s="1">
        <f t="shared" si="22"/>
        <v>0</v>
      </c>
      <c r="AX35" s="63"/>
      <c r="AY35" s="1">
        <f t="shared" si="23"/>
        <v>0</v>
      </c>
      <c r="AZ35" s="65"/>
      <c r="BA35" s="1">
        <f t="shared" si="24"/>
        <v>0</v>
      </c>
      <c r="BB35" s="63"/>
      <c r="BC35" s="1">
        <f t="shared" si="25"/>
        <v>0</v>
      </c>
      <c r="BD35" s="41">
        <v>0</v>
      </c>
      <c r="BE35" s="1">
        <f t="shared" si="26"/>
        <v>0</v>
      </c>
      <c r="BF35" s="63">
        <v>0</v>
      </c>
      <c r="BG35" s="2">
        <f t="shared" si="27"/>
        <v>0</v>
      </c>
      <c r="BH35" s="63">
        <v>0</v>
      </c>
      <c r="BI35" s="2">
        <f t="shared" si="28"/>
        <v>0</v>
      </c>
      <c r="BJ35" s="41">
        <v>1</v>
      </c>
      <c r="BK35" s="2">
        <f t="shared" si="29"/>
        <v>0</v>
      </c>
      <c r="BL35" s="41">
        <v>0</v>
      </c>
      <c r="BM35" s="2">
        <f t="shared" si="30"/>
        <v>0</v>
      </c>
      <c r="BN35" s="63">
        <v>0</v>
      </c>
      <c r="BO35" s="2">
        <f t="shared" si="31"/>
        <v>0</v>
      </c>
      <c r="BP35" s="63">
        <v>0</v>
      </c>
      <c r="BQ35" s="2">
        <f t="shared" si="32"/>
        <v>0</v>
      </c>
      <c r="BR35" s="63">
        <v>0</v>
      </c>
      <c r="BS35" s="1">
        <f t="shared" si="33"/>
        <v>0</v>
      </c>
      <c r="BT35" s="63">
        <v>6</v>
      </c>
      <c r="BU35" s="1">
        <f t="shared" si="34"/>
        <v>0</v>
      </c>
      <c r="BV35" s="63">
        <v>8</v>
      </c>
      <c r="BW35" s="1">
        <f t="shared" si="35"/>
        <v>0</v>
      </c>
      <c r="BX35" s="63">
        <v>4</v>
      </c>
      <c r="BY35" s="1">
        <f t="shared" si="36"/>
        <v>0</v>
      </c>
      <c r="BZ35" s="63">
        <v>0</v>
      </c>
      <c r="CA35" s="1">
        <f t="shared" si="37"/>
        <v>0</v>
      </c>
      <c r="CB35" s="63">
        <v>0</v>
      </c>
      <c r="CC35" s="1">
        <f t="shared" si="38"/>
        <v>0</v>
      </c>
      <c r="CD35" s="63">
        <v>0</v>
      </c>
      <c r="CE35" s="1">
        <f t="shared" si="39"/>
        <v>0</v>
      </c>
      <c r="CF35" s="63">
        <v>0</v>
      </c>
      <c r="CG35" s="1">
        <f t="shared" si="40"/>
        <v>0</v>
      </c>
      <c r="CH35" s="63">
        <v>0</v>
      </c>
      <c r="CI35" s="1">
        <f t="shared" si="41"/>
        <v>0</v>
      </c>
      <c r="CJ35" s="63">
        <v>0</v>
      </c>
      <c r="CK35" s="1">
        <f t="shared" si="42"/>
        <v>0</v>
      </c>
      <c r="CL35" s="63">
        <v>0</v>
      </c>
      <c r="CM35" s="1">
        <f t="shared" si="43"/>
        <v>0</v>
      </c>
      <c r="CN35" s="63">
        <v>0</v>
      </c>
      <c r="CO35" s="1">
        <f t="shared" si="44"/>
        <v>0</v>
      </c>
      <c r="CP35" s="63">
        <v>0</v>
      </c>
      <c r="CQ35" s="1">
        <f t="shared" si="45"/>
        <v>0</v>
      </c>
      <c r="CR35" s="63">
        <v>0</v>
      </c>
      <c r="CS35" s="1">
        <f t="shared" si="46"/>
        <v>0</v>
      </c>
      <c r="CT35" s="63">
        <v>0</v>
      </c>
      <c r="CU35" s="1">
        <f t="shared" si="47"/>
        <v>0</v>
      </c>
      <c r="CV35" s="63">
        <v>1</v>
      </c>
      <c r="CW35" s="2">
        <f t="shared" si="48"/>
        <v>0</v>
      </c>
      <c r="CX35" s="62">
        <v>0</v>
      </c>
      <c r="CY35" s="1">
        <f t="shared" si="49"/>
        <v>0</v>
      </c>
      <c r="CZ35" s="62"/>
      <c r="DA35" s="1">
        <f t="shared" si="50"/>
        <v>0</v>
      </c>
      <c r="DB35" s="62">
        <f>712+150</f>
        <v>862</v>
      </c>
      <c r="DC35" s="1">
        <f t="shared" si="51"/>
        <v>0</v>
      </c>
      <c r="DD35" s="62">
        <v>230</v>
      </c>
      <c r="DE35" s="1">
        <f t="shared" si="52"/>
        <v>0</v>
      </c>
      <c r="DF35" s="62">
        <v>100</v>
      </c>
      <c r="DG35" s="1">
        <f t="shared" si="53"/>
        <v>0</v>
      </c>
      <c r="DH35" s="32">
        <f t="shared" si="54"/>
        <v>0</v>
      </c>
      <c r="DI35" s="33"/>
      <c r="DJ35" s="34">
        <f t="shared" si="55"/>
        <v>0</v>
      </c>
      <c r="DK35" s="33"/>
      <c r="DL35" s="34">
        <f t="shared" si="56"/>
        <v>0</v>
      </c>
      <c r="DM35" s="33"/>
      <c r="DN35" s="34">
        <f t="shared" si="57"/>
        <v>0</v>
      </c>
      <c r="DO35" s="34">
        <f t="shared" si="58"/>
        <v>0</v>
      </c>
      <c r="DP35" s="36">
        <f t="shared" si="59"/>
        <v>0</v>
      </c>
    </row>
    <row r="36" spans="1:120" ht="15.5">
      <c r="A36" s="29"/>
      <c r="B36" s="84"/>
      <c r="C36" s="60" t="s">
        <v>111</v>
      </c>
      <c r="D36" s="61">
        <v>43.931999999999995</v>
      </c>
      <c r="E36" s="1">
        <f t="shared" si="0"/>
        <v>0</v>
      </c>
      <c r="F36" s="62">
        <v>43.931999999999995</v>
      </c>
      <c r="G36" s="1">
        <f t="shared" si="1"/>
        <v>0</v>
      </c>
      <c r="H36" s="63">
        <v>15.665999999999999</v>
      </c>
      <c r="I36" s="1">
        <f t="shared" si="2"/>
        <v>0</v>
      </c>
      <c r="J36" s="62">
        <v>43.931999999999995</v>
      </c>
      <c r="K36" s="1">
        <f t="shared" si="3"/>
        <v>0</v>
      </c>
      <c r="L36" s="63">
        <v>0</v>
      </c>
      <c r="M36" s="1">
        <f t="shared" si="4"/>
        <v>0</v>
      </c>
      <c r="N36" s="63">
        <v>29.69</v>
      </c>
      <c r="O36" s="1">
        <f t="shared" si="5"/>
        <v>0</v>
      </c>
      <c r="P36" s="63">
        <v>146.44</v>
      </c>
      <c r="Q36" s="1">
        <f t="shared" si="6"/>
        <v>0</v>
      </c>
      <c r="R36" s="63">
        <v>130.47</v>
      </c>
      <c r="S36" s="1">
        <f t="shared" si="7"/>
        <v>0</v>
      </c>
      <c r="T36" s="63">
        <v>1</v>
      </c>
      <c r="U36" s="1">
        <f t="shared" si="8"/>
        <v>0</v>
      </c>
      <c r="V36" s="63">
        <v>5</v>
      </c>
      <c r="W36" s="1">
        <f t="shared" si="9"/>
        <v>0</v>
      </c>
      <c r="X36" s="63">
        <v>0</v>
      </c>
      <c r="Y36" s="1">
        <f t="shared" si="10"/>
        <v>0</v>
      </c>
      <c r="Z36" s="63">
        <v>3</v>
      </c>
      <c r="AA36" s="1">
        <f t="shared" si="11"/>
        <v>0</v>
      </c>
      <c r="AB36" s="63">
        <v>0</v>
      </c>
      <c r="AC36" s="1">
        <f t="shared" si="12"/>
        <v>0</v>
      </c>
      <c r="AD36" s="63">
        <v>0</v>
      </c>
      <c r="AE36" s="1">
        <f t="shared" si="13"/>
        <v>0</v>
      </c>
      <c r="AF36" s="63">
        <v>0</v>
      </c>
      <c r="AG36" s="1">
        <f t="shared" si="14"/>
        <v>0</v>
      </c>
      <c r="AH36" s="63">
        <v>0</v>
      </c>
      <c r="AI36" s="1">
        <f t="shared" si="15"/>
        <v>0</v>
      </c>
      <c r="AJ36" s="63">
        <v>1</v>
      </c>
      <c r="AK36" s="1">
        <f t="shared" si="16"/>
        <v>0</v>
      </c>
      <c r="AL36" s="63">
        <v>1</v>
      </c>
      <c r="AM36" s="1">
        <f t="shared" si="17"/>
        <v>0</v>
      </c>
      <c r="AN36" s="63">
        <v>1</v>
      </c>
      <c r="AO36" s="1">
        <f t="shared" si="18"/>
        <v>0</v>
      </c>
      <c r="AP36" s="64">
        <v>1</v>
      </c>
      <c r="AQ36" s="1">
        <f t="shared" si="19"/>
        <v>0</v>
      </c>
      <c r="AR36" s="63">
        <v>1</v>
      </c>
      <c r="AS36" s="1">
        <f t="shared" si="20"/>
        <v>0</v>
      </c>
      <c r="AT36" s="63">
        <v>1</v>
      </c>
      <c r="AU36" s="1">
        <f t="shared" si="21"/>
        <v>0</v>
      </c>
      <c r="AV36" s="62">
        <v>0</v>
      </c>
      <c r="AW36" s="1">
        <f t="shared" si="22"/>
        <v>0</v>
      </c>
      <c r="AX36" s="63"/>
      <c r="AY36" s="1">
        <f t="shared" si="23"/>
        <v>0</v>
      </c>
      <c r="AZ36" s="62"/>
      <c r="BA36" s="1">
        <f t="shared" si="24"/>
        <v>0</v>
      </c>
      <c r="BB36" s="63"/>
      <c r="BC36" s="1">
        <f t="shared" si="25"/>
        <v>0</v>
      </c>
      <c r="BD36" s="41">
        <v>0</v>
      </c>
      <c r="BE36" s="1">
        <f t="shared" si="26"/>
        <v>0</v>
      </c>
      <c r="BF36" s="63">
        <v>1</v>
      </c>
      <c r="BG36" s="2">
        <f t="shared" si="27"/>
        <v>0</v>
      </c>
      <c r="BH36" s="63">
        <v>1</v>
      </c>
      <c r="BI36" s="2">
        <f t="shared" si="28"/>
        <v>0</v>
      </c>
      <c r="BJ36" s="41">
        <v>0</v>
      </c>
      <c r="BK36" s="2">
        <f t="shared" si="29"/>
        <v>0</v>
      </c>
      <c r="BL36" s="41">
        <v>0</v>
      </c>
      <c r="BM36" s="2">
        <f t="shared" si="30"/>
        <v>0</v>
      </c>
      <c r="BN36" s="63">
        <v>0</v>
      </c>
      <c r="BO36" s="2">
        <f t="shared" si="31"/>
        <v>0</v>
      </c>
      <c r="BP36" s="63">
        <v>0</v>
      </c>
      <c r="BQ36" s="2">
        <f t="shared" si="32"/>
        <v>0</v>
      </c>
      <c r="BR36" s="63">
        <v>0</v>
      </c>
      <c r="BS36" s="1">
        <f t="shared" si="33"/>
        <v>0</v>
      </c>
      <c r="BT36" s="63">
        <v>4</v>
      </c>
      <c r="BU36" s="1">
        <f t="shared" si="34"/>
        <v>0</v>
      </c>
      <c r="BV36" s="63">
        <v>0</v>
      </c>
      <c r="BW36" s="1">
        <f t="shared" si="35"/>
        <v>0</v>
      </c>
      <c r="BX36" s="63">
        <v>0</v>
      </c>
      <c r="BY36" s="1">
        <f t="shared" si="36"/>
        <v>0</v>
      </c>
      <c r="BZ36" s="63">
        <v>2</v>
      </c>
      <c r="CA36" s="1">
        <f t="shared" si="37"/>
        <v>0</v>
      </c>
      <c r="CB36" s="63">
        <v>0</v>
      </c>
      <c r="CC36" s="1">
        <f t="shared" si="38"/>
        <v>0</v>
      </c>
      <c r="CD36" s="63">
        <v>0</v>
      </c>
      <c r="CE36" s="1">
        <f t="shared" si="39"/>
        <v>0</v>
      </c>
      <c r="CF36" s="63">
        <v>0</v>
      </c>
      <c r="CG36" s="1">
        <f t="shared" si="40"/>
        <v>0</v>
      </c>
      <c r="CH36" s="63">
        <v>0</v>
      </c>
      <c r="CI36" s="1">
        <f t="shared" si="41"/>
        <v>0</v>
      </c>
      <c r="CJ36" s="63">
        <v>0</v>
      </c>
      <c r="CK36" s="1">
        <f t="shared" si="42"/>
        <v>0</v>
      </c>
      <c r="CL36" s="63">
        <v>0</v>
      </c>
      <c r="CM36" s="1">
        <f t="shared" si="43"/>
        <v>0</v>
      </c>
      <c r="CN36" s="63">
        <v>0</v>
      </c>
      <c r="CO36" s="1">
        <f t="shared" si="44"/>
        <v>0</v>
      </c>
      <c r="CP36" s="63">
        <v>0</v>
      </c>
      <c r="CQ36" s="1">
        <f t="shared" si="45"/>
        <v>0</v>
      </c>
      <c r="CR36" s="63">
        <v>0</v>
      </c>
      <c r="CS36" s="1">
        <f t="shared" si="46"/>
        <v>0</v>
      </c>
      <c r="CT36" s="63">
        <v>1</v>
      </c>
      <c r="CU36" s="1">
        <f t="shared" si="47"/>
        <v>0</v>
      </c>
      <c r="CV36" s="63">
        <v>1</v>
      </c>
      <c r="CW36" s="2">
        <f t="shared" si="48"/>
        <v>0</v>
      </c>
      <c r="CX36" s="62">
        <v>1</v>
      </c>
      <c r="CY36" s="1">
        <f t="shared" si="49"/>
        <v>0</v>
      </c>
      <c r="CZ36" s="62"/>
      <c r="DA36" s="1">
        <f t="shared" si="50"/>
        <v>0</v>
      </c>
      <c r="DB36" s="62">
        <v>0</v>
      </c>
      <c r="DC36" s="1">
        <f t="shared" si="51"/>
        <v>0</v>
      </c>
      <c r="DD36" s="62">
        <v>0</v>
      </c>
      <c r="DE36" s="1">
        <f t="shared" si="52"/>
        <v>0</v>
      </c>
      <c r="DF36" s="62">
        <v>0</v>
      </c>
      <c r="DG36" s="1">
        <f t="shared" si="53"/>
        <v>0</v>
      </c>
      <c r="DH36" s="32">
        <f t="shared" si="54"/>
        <v>0</v>
      </c>
      <c r="DI36" s="33"/>
      <c r="DJ36" s="34">
        <f t="shared" si="55"/>
        <v>0</v>
      </c>
      <c r="DK36" s="33"/>
      <c r="DL36" s="34">
        <f t="shared" si="56"/>
        <v>0</v>
      </c>
      <c r="DM36" s="33"/>
      <c r="DN36" s="34">
        <f t="shared" si="57"/>
        <v>0</v>
      </c>
      <c r="DO36" s="34">
        <f t="shared" si="58"/>
        <v>0</v>
      </c>
      <c r="DP36" s="36">
        <f t="shared" si="59"/>
        <v>0</v>
      </c>
    </row>
    <row r="37" spans="1:120" ht="15.5">
      <c r="A37" s="29"/>
      <c r="B37" s="84"/>
      <c r="C37" s="60" t="s">
        <v>80</v>
      </c>
      <c r="D37" s="61">
        <v>19.657500000000002</v>
      </c>
      <c r="E37" s="1">
        <f t="shared" si="0"/>
        <v>0</v>
      </c>
      <c r="F37" s="62">
        <v>19.657500000000002</v>
      </c>
      <c r="G37" s="1">
        <f t="shared" si="1"/>
        <v>0</v>
      </c>
      <c r="H37" s="63">
        <v>28.364000000000001</v>
      </c>
      <c r="I37" s="1">
        <f t="shared" si="2"/>
        <v>0</v>
      </c>
      <c r="J37" s="62">
        <v>26.210000000000004</v>
      </c>
      <c r="K37" s="1">
        <f t="shared" si="3"/>
        <v>0</v>
      </c>
      <c r="L37" s="63">
        <v>0</v>
      </c>
      <c r="M37" s="1">
        <f t="shared" si="4"/>
        <v>0</v>
      </c>
      <c r="N37" s="63">
        <v>12.48</v>
      </c>
      <c r="O37" s="1">
        <f t="shared" si="5"/>
        <v>0</v>
      </c>
      <c r="P37" s="63">
        <v>131.05000000000001</v>
      </c>
      <c r="Q37" s="1">
        <f t="shared" si="6"/>
        <v>0</v>
      </c>
      <c r="R37" s="63">
        <v>97.26</v>
      </c>
      <c r="S37" s="1">
        <f t="shared" si="7"/>
        <v>0</v>
      </c>
      <c r="T37" s="63">
        <v>1</v>
      </c>
      <c r="U37" s="1">
        <f t="shared" si="8"/>
        <v>0</v>
      </c>
      <c r="V37" s="63">
        <v>9</v>
      </c>
      <c r="W37" s="1">
        <f t="shared" si="9"/>
        <v>0</v>
      </c>
      <c r="X37" s="63"/>
      <c r="Y37" s="1">
        <f t="shared" si="10"/>
        <v>0</v>
      </c>
      <c r="Z37" s="63">
        <v>9</v>
      </c>
      <c r="AA37" s="1">
        <f t="shared" si="11"/>
        <v>0</v>
      </c>
      <c r="AB37" s="63">
        <v>0</v>
      </c>
      <c r="AC37" s="1">
        <f t="shared" si="12"/>
        <v>0</v>
      </c>
      <c r="AD37" s="63">
        <v>0</v>
      </c>
      <c r="AE37" s="1">
        <f t="shared" si="13"/>
        <v>0</v>
      </c>
      <c r="AF37" s="63">
        <v>0</v>
      </c>
      <c r="AG37" s="1">
        <f t="shared" si="14"/>
        <v>0</v>
      </c>
      <c r="AH37" s="63">
        <v>0</v>
      </c>
      <c r="AI37" s="1">
        <f t="shared" si="15"/>
        <v>0</v>
      </c>
      <c r="AJ37" s="63">
        <v>1</v>
      </c>
      <c r="AK37" s="1">
        <f t="shared" si="16"/>
        <v>0</v>
      </c>
      <c r="AL37" s="63"/>
      <c r="AM37" s="1">
        <f t="shared" si="17"/>
        <v>0</v>
      </c>
      <c r="AN37" s="63">
        <v>1</v>
      </c>
      <c r="AO37" s="1">
        <f t="shared" si="18"/>
        <v>0</v>
      </c>
      <c r="AP37" s="64">
        <v>1</v>
      </c>
      <c r="AQ37" s="1">
        <f t="shared" si="19"/>
        <v>0</v>
      </c>
      <c r="AR37" s="63">
        <v>6</v>
      </c>
      <c r="AS37" s="1">
        <f t="shared" si="20"/>
        <v>0</v>
      </c>
      <c r="AT37" s="63">
        <v>1</v>
      </c>
      <c r="AU37" s="1">
        <f t="shared" si="21"/>
        <v>0</v>
      </c>
      <c r="AV37" s="62">
        <v>0</v>
      </c>
      <c r="AW37" s="1">
        <f t="shared" si="22"/>
        <v>0</v>
      </c>
      <c r="AX37" s="63"/>
      <c r="AY37" s="1">
        <f t="shared" si="23"/>
        <v>0</v>
      </c>
      <c r="AZ37" s="62"/>
      <c r="BA37" s="1">
        <f t="shared" si="24"/>
        <v>0</v>
      </c>
      <c r="BB37" s="63"/>
      <c r="BC37" s="1">
        <f t="shared" si="25"/>
        <v>0</v>
      </c>
      <c r="BD37" s="41">
        <v>0</v>
      </c>
      <c r="BE37" s="1">
        <f t="shared" si="26"/>
        <v>0</v>
      </c>
      <c r="BF37" s="63">
        <v>1</v>
      </c>
      <c r="BG37" s="2">
        <f t="shared" si="27"/>
        <v>0</v>
      </c>
      <c r="BH37" s="63">
        <v>1</v>
      </c>
      <c r="BI37" s="2">
        <f t="shared" si="28"/>
        <v>0</v>
      </c>
      <c r="BJ37" s="41">
        <v>0</v>
      </c>
      <c r="BK37" s="2">
        <f t="shared" si="29"/>
        <v>0</v>
      </c>
      <c r="BL37" s="41">
        <v>0</v>
      </c>
      <c r="BM37" s="2">
        <f t="shared" si="30"/>
        <v>0</v>
      </c>
      <c r="BN37" s="63">
        <v>0</v>
      </c>
      <c r="BO37" s="2">
        <f t="shared" si="31"/>
        <v>0</v>
      </c>
      <c r="BP37" s="63">
        <v>12</v>
      </c>
      <c r="BQ37" s="2">
        <f t="shared" si="32"/>
        <v>0</v>
      </c>
      <c r="BR37" s="63">
        <v>0</v>
      </c>
      <c r="BS37" s="1">
        <f t="shared" si="33"/>
        <v>0</v>
      </c>
      <c r="BT37" s="63">
        <v>6</v>
      </c>
      <c r="BU37" s="1">
        <f t="shared" si="34"/>
        <v>0</v>
      </c>
      <c r="BV37" s="63">
        <v>3</v>
      </c>
      <c r="BW37" s="1">
        <f t="shared" si="35"/>
        <v>0</v>
      </c>
      <c r="BX37" s="63">
        <v>3</v>
      </c>
      <c r="BY37" s="1">
        <f t="shared" si="36"/>
        <v>0</v>
      </c>
      <c r="BZ37" s="63">
        <v>0</v>
      </c>
      <c r="CA37" s="1">
        <f t="shared" si="37"/>
        <v>0</v>
      </c>
      <c r="CB37" s="63">
        <v>0</v>
      </c>
      <c r="CC37" s="1">
        <f t="shared" si="38"/>
        <v>0</v>
      </c>
      <c r="CD37" s="63">
        <v>0</v>
      </c>
      <c r="CE37" s="1">
        <f t="shared" si="39"/>
        <v>0</v>
      </c>
      <c r="CF37" s="63">
        <v>0</v>
      </c>
      <c r="CG37" s="1">
        <f t="shared" si="40"/>
        <v>0</v>
      </c>
      <c r="CH37" s="63">
        <v>0</v>
      </c>
      <c r="CI37" s="1">
        <f t="shared" si="41"/>
        <v>0</v>
      </c>
      <c r="CJ37" s="63">
        <v>0</v>
      </c>
      <c r="CK37" s="1">
        <f t="shared" si="42"/>
        <v>0</v>
      </c>
      <c r="CL37" s="63">
        <v>0</v>
      </c>
      <c r="CM37" s="1">
        <f t="shared" si="43"/>
        <v>0</v>
      </c>
      <c r="CN37" s="63">
        <v>0</v>
      </c>
      <c r="CO37" s="1">
        <f t="shared" si="44"/>
        <v>0</v>
      </c>
      <c r="CP37" s="63">
        <v>0</v>
      </c>
      <c r="CQ37" s="1">
        <f t="shared" si="45"/>
        <v>0</v>
      </c>
      <c r="CR37" s="63">
        <v>0</v>
      </c>
      <c r="CS37" s="1">
        <f t="shared" si="46"/>
        <v>0</v>
      </c>
      <c r="CT37" s="63">
        <v>1</v>
      </c>
      <c r="CU37" s="1">
        <f t="shared" si="47"/>
        <v>0</v>
      </c>
      <c r="CV37" s="63">
        <v>1</v>
      </c>
      <c r="CW37" s="2">
        <f t="shared" si="48"/>
        <v>0</v>
      </c>
      <c r="CX37" s="62">
        <v>0</v>
      </c>
      <c r="CY37" s="1">
        <f t="shared" si="49"/>
        <v>0</v>
      </c>
      <c r="CZ37" s="62"/>
      <c r="DA37" s="1">
        <f t="shared" si="50"/>
        <v>0</v>
      </c>
      <c r="DB37" s="62">
        <v>0</v>
      </c>
      <c r="DC37" s="1">
        <f t="shared" si="51"/>
        <v>0</v>
      </c>
      <c r="DD37" s="62">
        <v>0</v>
      </c>
      <c r="DE37" s="1">
        <f t="shared" si="52"/>
        <v>0</v>
      </c>
      <c r="DF37" s="62">
        <v>0</v>
      </c>
      <c r="DG37" s="1">
        <f t="shared" si="53"/>
        <v>0</v>
      </c>
      <c r="DH37" s="32">
        <f t="shared" si="54"/>
        <v>0</v>
      </c>
      <c r="DI37" s="33"/>
      <c r="DJ37" s="34">
        <f t="shared" si="55"/>
        <v>0</v>
      </c>
      <c r="DK37" s="33"/>
      <c r="DL37" s="34">
        <f t="shared" si="56"/>
        <v>0</v>
      </c>
      <c r="DM37" s="33"/>
      <c r="DN37" s="34">
        <f t="shared" si="57"/>
        <v>0</v>
      </c>
      <c r="DO37" s="34">
        <f t="shared" si="58"/>
        <v>0</v>
      </c>
      <c r="DP37" s="36">
        <f t="shared" si="59"/>
        <v>0</v>
      </c>
    </row>
    <row r="38" spans="1:120" ht="15.5">
      <c r="A38" s="29"/>
      <c r="B38" s="84"/>
      <c r="C38" s="60" t="s">
        <v>112</v>
      </c>
      <c r="D38" s="61">
        <v>37.160000000000004</v>
      </c>
      <c r="E38" s="1">
        <f t="shared" si="0"/>
        <v>0</v>
      </c>
      <c r="F38" s="62">
        <v>27.87</v>
      </c>
      <c r="G38" s="1">
        <f t="shared" si="1"/>
        <v>0</v>
      </c>
      <c r="H38" s="63">
        <v>42.836000000000006</v>
      </c>
      <c r="I38" s="1">
        <f t="shared" si="2"/>
        <v>0</v>
      </c>
      <c r="J38" s="62">
        <v>37.160000000000004</v>
      </c>
      <c r="K38" s="1">
        <f t="shared" si="3"/>
        <v>0</v>
      </c>
      <c r="L38" s="63">
        <v>0</v>
      </c>
      <c r="M38" s="1">
        <f t="shared" si="4"/>
        <v>0</v>
      </c>
      <c r="N38" s="63">
        <v>17.75</v>
      </c>
      <c r="O38" s="1">
        <f t="shared" si="5"/>
        <v>0</v>
      </c>
      <c r="P38" s="63">
        <v>185.8</v>
      </c>
      <c r="Q38" s="1">
        <f t="shared" si="6"/>
        <v>0</v>
      </c>
      <c r="R38" s="63">
        <v>130.02000000000001</v>
      </c>
      <c r="S38" s="1">
        <f t="shared" si="7"/>
        <v>0</v>
      </c>
      <c r="T38" s="63">
        <v>1</v>
      </c>
      <c r="U38" s="1">
        <f t="shared" si="8"/>
        <v>0</v>
      </c>
      <c r="V38" s="63">
        <v>4</v>
      </c>
      <c r="W38" s="1">
        <f t="shared" si="9"/>
        <v>0</v>
      </c>
      <c r="X38" s="63">
        <v>0</v>
      </c>
      <c r="Y38" s="1">
        <f t="shared" si="10"/>
        <v>0</v>
      </c>
      <c r="Z38" s="63">
        <v>6</v>
      </c>
      <c r="AA38" s="1">
        <f t="shared" si="11"/>
        <v>0</v>
      </c>
      <c r="AB38" s="63">
        <v>0</v>
      </c>
      <c r="AC38" s="1">
        <f t="shared" si="12"/>
        <v>0</v>
      </c>
      <c r="AD38" s="63">
        <v>0</v>
      </c>
      <c r="AE38" s="1">
        <f t="shared" si="13"/>
        <v>0</v>
      </c>
      <c r="AF38" s="63">
        <v>0</v>
      </c>
      <c r="AG38" s="1">
        <f t="shared" si="14"/>
        <v>0</v>
      </c>
      <c r="AH38" s="63">
        <v>1</v>
      </c>
      <c r="AI38" s="1">
        <f t="shared" si="15"/>
        <v>0</v>
      </c>
      <c r="AJ38" s="63">
        <v>1</v>
      </c>
      <c r="AK38" s="1">
        <f t="shared" si="16"/>
        <v>0</v>
      </c>
      <c r="AL38" s="63">
        <v>1</v>
      </c>
      <c r="AM38" s="1">
        <f t="shared" si="17"/>
        <v>0</v>
      </c>
      <c r="AN38" s="63">
        <v>1</v>
      </c>
      <c r="AO38" s="1">
        <f t="shared" si="18"/>
        <v>0</v>
      </c>
      <c r="AP38" s="64">
        <v>1</v>
      </c>
      <c r="AQ38" s="1">
        <f t="shared" si="19"/>
        <v>0</v>
      </c>
      <c r="AR38" s="63">
        <v>2</v>
      </c>
      <c r="AS38" s="1">
        <f t="shared" si="20"/>
        <v>0</v>
      </c>
      <c r="AT38" s="63">
        <v>1</v>
      </c>
      <c r="AU38" s="1">
        <f t="shared" si="21"/>
        <v>0</v>
      </c>
      <c r="AV38" s="62">
        <v>0</v>
      </c>
      <c r="AW38" s="1">
        <f t="shared" si="22"/>
        <v>0</v>
      </c>
      <c r="AX38" s="63"/>
      <c r="AY38" s="1">
        <f t="shared" si="23"/>
        <v>0</v>
      </c>
      <c r="AZ38" s="62"/>
      <c r="BA38" s="1">
        <f t="shared" si="24"/>
        <v>0</v>
      </c>
      <c r="BB38" s="63"/>
      <c r="BC38" s="1">
        <f t="shared" si="25"/>
        <v>0</v>
      </c>
      <c r="BD38" s="41">
        <v>0</v>
      </c>
      <c r="BE38" s="1">
        <f t="shared" si="26"/>
        <v>0</v>
      </c>
      <c r="BF38" s="63">
        <v>2</v>
      </c>
      <c r="BG38" s="2">
        <f t="shared" si="27"/>
        <v>0</v>
      </c>
      <c r="BH38" s="63">
        <v>2</v>
      </c>
      <c r="BI38" s="2">
        <f t="shared" si="28"/>
        <v>0</v>
      </c>
      <c r="BJ38" s="41">
        <v>0</v>
      </c>
      <c r="BK38" s="2">
        <f t="shared" si="29"/>
        <v>0</v>
      </c>
      <c r="BL38" s="41">
        <v>0</v>
      </c>
      <c r="BM38" s="2">
        <f t="shared" si="30"/>
        <v>0</v>
      </c>
      <c r="BN38" s="63">
        <v>0</v>
      </c>
      <c r="BO38" s="2">
        <f t="shared" si="31"/>
        <v>0</v>
      </c>
      <c r="BP38" s="63">
        <v>2</v>
      </c>
      <c r="BQ38" s="2">
        <f t="shared" si="32"/>
        <v>0</v>
      </c>
      <c r="BR38" s="63">
        <v>0</v>
      </c>
      <c r="BS38" s="1">
        <f t="shared" si="33"/>
        <v>0</v>
      </c>
      <c r="BT38" s="63">
        <v>0</v>
      </c>
      <c r="BU38" s="1">
        <f t="shared" si="34"/>
        <v>0</v>
      </c>
      <c r="BV38" s="63">
        <v>3</v>
      </c>
      <c r="BW38" s="1">
        <f t="shared" si="35"/>
        <v>0</v>
      </c>
      <c r="BX38" s="63">
        <v>3</v>
      </c>
      <c r="BY38" s="1">
        <f t="shared" si="36"/>
        <v>0</v>
      </c>
      <c r="BZ38" s="63">
        <v>0</v>
      </c>
      <c r="CA38" s="1">
        <f t="shared" si="37"/>
        <v>0</v>
      </c>
      <c r="CB38" s="63">
        <v>0</v>
      </c>
      <c r="CC38" s="1">
        <f t="shared" si="38"/>
        <v>0</v>
      </c>
      <c r="CD38" s="63">
        <v>0</v>
      </c>
      <c r="CE38" s="1">
        <f t="shared" si="39"/>
        <v>0</v>
      </c>
      <c r="CF38" s="63">
        <v>0</v>
      </c>
      <c r="CG38" s="1">
        <f t="shared" si="40"/>
        <v>0</v>
      </c>
      <c r="CH38" s="63">
        <v>0</v>
      </c>
      <c r="CI38" s="1">
        <f t="shared" si="41"/>
        <v>0</v>
      </c>
      <c r="CJ38" s="63">
        <v>0</v>
      </c>
      <c r="CK38" s="1">
        <f t="shared" si="42"/>
        <v>0</v>
      </c>
      <c r="CL38" s="63">
        <v>0</v>
      </c>
      <c r="CM38" s="1">
        <f t="shared" si="43"/>
        <v>0</v>
      </c>
      <c r="CN38" s="63">
        <v>0</v>
      </c>
      <c r="CO38" s="1">
        <f t="shared" si="44"/>
        <v>0</v>
      </c>
      <c r="CP38" s="63">
        <v>0</v>
      </c>
      <c r="CQ38" s="1">
        <f t="shared" si="45"/>
        <v>0</v>
      </c>
      <c r="CR38" s="63">
        <v>0</v>
      </c>
      <c r="CS38" s="1">
        <f t="shared" si="46"/>
        <v>0</v>
      </c>
      <c r="CT38" s="63">
        <v>1</v>
      </c>
      <c r="CU38" s="1">
        <f t="shared" si="47"/>
        <v>0</v>
      </c>
      <c r="CV38" s="63">
        <v>1</v>
      </c>
      <c r="CW38" s="2">
        <f t="shared" si="48"/>
        <v>0</v>
      </c>
      <c r="CX38" s="62">
        <v>0</v>
      </c>
      <c r="CY38" s="1">
        <f t="shared" si="49"/>
        <v>0</v>
      </c>
      <c r="CZ38" s="62"/>
      <c r="DA38" s="1">
        <f t="shared" si="50"/>
        <v>0</v>
      </c>
      <c r="DB38" s="62">
        <v>0</v>
      </c>
      <c r="DC38" s="1">
        <f t="shared" si="51"/>
        <v>0</v>
      </c>
      <c r="DD38" s="62">
        <v>0</v>
      </c>
      <c r="DE38" s="1">
        <f t="shared" si="52"/>
        <v>0</v>
      </c>
      <c r="DF38" s="62">
        <v>0</v>
      </c>
      <c r="DG38" s="1">
        <f t="shared" si="53"/>
        <v>0</v>
      </c>
      <c r="DH38" s="32">
        <f t="shared" si="54"/>
        <v>0</v>
      </c>
      <c r="DI38" s="33"/>
      <c r="DJ38" s="34">
        <f t="shared" si="55"/>
        <v>0</v>
      </c>
      <c r="DK38" s="33"/>
      <c r="DL38" s="34">
        <f t="shared" si="56"/>
        <v>0</v>
      </c>
      <c r="DM38" s="33"/>
      <c r="DN38" s="34">
        <f t="shared" si="57"/>
        <v>0</v>
      </c>
      <c r="DO38" s="34">
        <f t="shared" si="58"/>
        <v>0</v>
      </c>
      <c r="DP38" s="36">
        <f t="shared" si="59"/>
        <v>0</v>
      </c>
    </row>
    <row r="39" spans="1:120" ht="16" thickBot="1">
      <c r="A39" s="29"/>
      <c r="B39" s="96"/>
      <c r="C39" s="60" t="s">
        <v>113</v>
      </c>
      <c r="D39" s="61">
        <v>39.532000000000004</v>
      </c>
      <c r="E39" s="1">
        <f t="shared" si="0"/>
        <v>0</v>
      </c>
      <c r="F39" s="62">
        <v>39.532000000000004</v>
      </c>
      <c r="G39" s="1">
        <f t="shared" si="1"/>
        <v>0</v>
      </c>
      <c r="H39" s="63">
        <v>11.89</v>
      </c>
      <c r="I39" s="1">
        <f t="shared" si="2"/>
        <v>0</v>
      </c>
      <c r="J39" s="62">
        <v>59.297999999999995</v>
      </c>
      <c r="K39" s="1">
        <f t="shared" si="3"/>
        <v>0</v>
      </c>
      <c r="L39" s="63">
        <v>0</v>
      </c>
      <c r="M39" s="1">
        <f t="shared" si="4"/>
        <v>0</v>
      </c>
      <c r="N39" s="63">
        <v>16.91</v>
      </c>
      <c r="O39" s="1">
        <f t="shared" si="5"/>
        <v>0</v>
      </c>
      <c r="P39" s="63">
        <v>197.66</v>
      </c>
      <c r="Q39" s="1">
        <f t="shared" si="6"/>
        <v>0</v>
      </c>
      <c r="R39" s="63">
        <v>103.63</v>
      </c>
      <c r="S39" s="1">
        <f t="shared" si="7"/>
        <v>0</v>
      </c>
      <c r="T39" s="63">
        <v>1</v>
      </c>
      <c r="U39" s="1">
        <f t="shared" si="8"/>
        <v>0</v>
      </c>
      <c r="V39" s="63">
        <v>7</v>
      </c>
      <c r="W39" s="1">
        <f t="shared" si="9"/>
        <v>0</v>
      </c>
      <c r="X39" s="63">
        <v>0</v>
      </c>
      <c r="Y39" s="1">
        <f t="shared" si="10"/>
        <v>0</v>
      </c>
      <c r="Z39" s="63">
        <v>7</v>
      </c>
      <c r="AA39" s="1">
        <f t="shared" si="11"/>
        <v>0</v>
      </c>
      <c r="AB39" s="63">
        <v>0</v>
      </c>
      <c r="AC39" s="1">
        <f t="shared" si="12"/>
        <v>0</v>
      </c>
      <c r="AD39" s="63">
        <v>0</v>
      </c>
      <c r="AE39" s="1">
        <f t="shared" si="13"/>
        <v>0</v>
      </c>
      <c r="AF39" s="63">
        <v>0</v>
      </c>
      <c r="AG39" s="1">
        <f t="shared" si="14"/>
        <v>0</v>
      </c>
      <c r="AH39" s="63">
        <v>1</v>
      </c>
      <c r="AI39" s="1">
        <f t="shared" si="15"/>
        <v>0</v>
      </c>
      <c r="AJ39" s="63">
        <v>2</v>
      </c>
      <c r="AK39" s="1">
        <f t="shared" si="16"/>
        <v>0</v>
      </c>
      <c r="AL39" s="63">
        <v>2</v>
      </c>
      <c r="AM39" s="1">
        <f t="shared" si="17"/>
        <v>0</v>
      </c>
      <c r="AN39" s="63">
        <v>1</v>
      </c>
      <c r="AO39" s="1">
        <f t="shared" si="18"/>
        <v>0</v>
      </c>
      <c r="AP39" s="64">
        <v>1</v>
      </c>
      <c r="AQ39" s="1">
        <f t="shared" si="19"/>
        <v>0</v>
      </c>
      <c r="AR39" s="63">
        <v>8</v>
      </c>
      <c r="AS39" s="1">
        <f t="shared" si="20"/>
        <v>0</v>
      </c>
      <c r="AT39" s="63">
        <v>1</v>
      </c>
      <c r="AU39" s="1">
        <f t="shared" si="21"/>
        <v>0</v>
      </c>
      <c r="AV39" s="62">
        <v>0</v>
      </c>
      <c r="AW39" s="1">
        <f t="shared" si="22"/>
        <v>0</v>
      </c>
      <c r="AX39" s="63"/>
      <c r="AY39" s="1">
        <f t="shared" si="23"/>
        <v>0</v>
      </c>
      <c r="AZ39" s="62"/>
      <c r="BA39" s="1">
        <f t="shared" si="24"/>
        <v>0</v>
      </c>
      <c r="BB39" s="63"/>
      <c r="BC39" s="1">
        <f t="shared" si="25"/>
        <v>0</v>
      </c>
      <c r="BD39" s="41">
        <v>0</v>
      </c>
      <c r="BE39" s="1">
        <f t="shared" si="26"/>
        <v>0</v>
      </c>
      <c r="BF39" s="63">
        <v>1</v>
      </c>
      <c r="BG39" s="2">
        <f t="shared" si="27"/>
        <v>0</v>
      </c>
      <c r="BH39" s="63">
        <v>1</v>
      </c>
      <c r="BI39" s="2">
        <f t="shared" si="28"/>
        <v>0</v>
      </c>
      <c r="BJ39" s="41">
        <v>0</v>
      </c>
      <c r="BK39" s="2">
        <f t="shared" si="29"/>
        <v>0</v>
      </c>
      <c r="BL39" s="41">
        <v>0</v>
      </c>
      <c r="BM39" s="2">
        <f t="shared" si="30"/>
        <v>0</v>
      </c>
      <c r="BN39" s="63">
        <v>0</v>
      </c>
      <c r="BO39" s="2">
        <f t="shared" si="31"/>
        <v>0</v>
      </c>
      <c r="BP39" s="63">
        <v>10</v>
      </c>
      <c r="BQ39" s="2">
        <f t="shared" si="32"/>
        <v>0</v>
      </c>
      <c r="BR39" s="63">
        <v>0</v>
      </c>
      <c r="BS39" s="1">
        <f t="shared" si="33"/>
        <v>0</v>
      </c>
      <c r="BT39" s="63">
        <v>2</v>
      </c>
      <c r="BU39" s="1">
        <f t="shared" si="34"/>
        <v>0</v>
      </c>
      <c r="BV39" s="63">
        <v>1</v>
      </c>
      <c r="BW39" s="1">
        <f t="shared" si="35"/>
        <v>0</v>
      </c>
      <c r="BX39" s="63">
        <v>1</v>
      </c>
      <c r="BY39" s="1">
        <f t="shared" si="36"/>
        <v>0</v>
      </c>
      <c r="BZ39" s="63">
        <v>1</v>
      </c>
      <c r="CA39" s="1">
        <f t="shared" si="37"/>
        <v>0</v>
      </c>
      <c r="CB39" s="63">
        <v>0</v>
      </c>
      <c r="CC39" s="1">
        <f t="shared" si="38"/>
        <v>0</v>
      </c>
      <c r="CD39" s="63">
        <v>0</v>
      </c>
      <c r="CE39" s="1">
        <f t="shared" si="39"/>
        <v>0</v>
      </c>
      <c r="CF39" s="63">
        <v>0</v>
      </c>
      <c r="CG39" s="1">
        <f t="shared" si="40"/>
        <v>0</v>
      </c>
      <c r="CH39" s="63">
        <v>0</v>
      </c>
      <c r="CI39" s="1">
        <f t="shared" si="41"/>
        <v>0</v>
      </c>
      <c r="CJ39" s="63">
        <v>0</v>
      </c>
      <c r="CK39" s="1">
        <f t="shared" si="42"/>
        <v>0</v>
      </c>
      <c r="CL39" s="63">
        <v>0</v>
      </c>
      <c r="CM39" s="1">
        <f t="shared" si="43"/>
        <v>0</v>
      </c>
      <c r="CN39" s="63">
        <v>0</v>
      </c>
      <c r="CO39" s="1">
        <f t="shared" si="44"/>
        <v>0</v>
      </c>
      <c r="CP39" s="63">
        <v>0</v>
      </c>
      <c r="CQ39" s="1">
        <f t="shared" si="45"/>
        <v>0</v>
      </c>
      <c r="CR39" s="63">
        <v>0</v>
      </c>
      <c r="CS39" s="1">
        <f t="shared" si="46"/>
        <v>0</v>
      </c>
      <c r="CT39" s="63">
        <v>1</v>
      </c>
      <c r="CU39" s="1">
        <f t="shared" si="47"/>
        <v>0</v>
      </c>
      <c r="CV39" s="63">
        <v>1</v>
      </c>
      <c r="CW39" s="2">
        <f t="shared" si="48"/>
        <v>0</v>
      </c>
      <c r="CX39" s="62">
        <v>0</v>
      </c>
      <c r="CY39" s="1">
        <f t="shared" si="49"/>
        <v>0</v>
      </c>
      <c r="CZ39" s="62"/>
      <c r="DA39" s="1">
        <f t="shared" si="50"/>
        <v>0</v>
      </c>
      <c r="DB39" s="62">
        <v>0</v>
      </c>
      <c r="DC39" s="1">
        <f t="shared" si="51"/>
        <v>0</v>
      </c>
      <c r="DD39" s="62">
        <v>0</v>
      </c>
      <c r="DE39" s="1">
        <f t="shared" si="52"/>
        <v>0</v>
      </c>
      <c r="DF39" s="62">
        <v>0</v>
      </c>
      <c r="DG39" s="1">
        <f t="shared" si="53"/>
        <v>0</v>
      </c>
      <c r="DH39" s="32">
        <f t="shared" si="54"/>
        <v>0</v>
      </c>
      <c r="DI39" s="33"/>
      <c r="DJ39" s="34">
        <f t="shared" si="55"/>
        <v>0</v>
      </c>
      <c r="DK39" s="33"/>
      <c r="DL39" s="34">
        <f t="shared" si="56"/>
        <v>0</v>
      </c>
      <c r="DM39" s="33"/>
      <c r="DN39" s="34">
        <f t="shared" si="57"/>
        <v>0</v>
      </c>
      <c r="DO39" s="34">
        <f t="shared" si="58"/>
        <v>0</v>
      </c>
      <c r="DP39" s="36">
        <f t="shared" si="59"/>
        <v>0</v>
      </c>
    </row>
    <row r="40" spans="1:120" ht="13.5" customHeight="1">
      <c r="A40" s="29"/>
      <c r="B40" s="83" t="s">
        <v>81</v>
      </c>
      <c r="C40" s="60" t="s">
        <v>82</v>
      </c>
      <c r="D40" s="61">
        <v>44.564999999999998</v>
      </c>
      <c r="E40" s="1">
        <f t="shared" si="0"/>
        <v>0</v>
      </c>
      <c r="F40" s="62">
        <v>15</v>
      </c>
      <c r="G40" s="1">
        <f t="shared" si="1"/>
        <v>0</v>
      </c>
      <c r="H40" s="63">
        <v>18</v>
      </c>
      <c r="I40" s="1">
        <f t="shared" si="2"/>
        <v>0</v>
      </c>
      <c r="J40" s="62">
        <v>20</v>
      </c>
      <c r="K40" s="1">
        <f t="shared" si="3"/>
        <v>0</v>
      </c>
      <c r="L40" s="63">
        <v>26.6</v>
      </c>
      <c r="M40" s="1">
        <f t="shared" si="4"/>
        <v>0</v>
      </c>
      <c r="N40" s="63">
        <v>26.6</v>
      </c>
      <c r="O40" s="1">
        <f t="shared" si="5"/>
        <v>0</v>
      </c>
      <c r="P40" s="63">
        <v>148.55000000000001</v>
      </c>
      <c r="Q40" s="1">
        <f t="shared" si="6"/>
        <v>0</v>
      </c>
      <c r="R40" s="63">
        <v>55.87</v>
      </c>
      <c r="S40" s="1">
        <f t="shared" si="7"/>
        <v>0</v>
      </c>
      <c r="T40" s="63">
        <v>0</v>
      </c>
      <c r="U40" s="1">
        <f t="shared" si="8"/>
        <v>0</v>
      </c>
      <c r="V40" s="63">
        <v>0</v>
      </c>
      <c r="W40" s="1">
        <f t="shared" si="9"/>
        <v>0</v>
      </c>
      <c r="X40" s="63">
        <v>0</v>
      </c>
      <c r="Y40" s="1">
        <f t="shared" si="10"/>
        <v>0</v>
      </c>
      <c r="Z40" s="63">
        <v>3</v>
      </c>
      <c r="AA40" s="1">
        <f t="shared" si="11"/>
        <v>0</v>
      </c>
      <c r="AB40" s="63">
        <v>10.56</v>
      </c>
      <c r="AC40" s="1">
        <f t="shared" si="12"/>
        <v>0</v>
      </c>
      <c r="AD40" s="63">
        <v>1</v>
      </c>
      <c r="AE40" s="1">
        <f t="shared" si="13"/>
        <v>0</v>
      </c>
      <c r="AF40" s="63">
        <v>0</v>
      </c>
      <c r="AG40" s="1">
        <f t="shared" si="14"/>
        <v>0</v>
      </c>
      <c r="AH40" s="63">
        <v>0</v>
      </c>
      <c r="AI40" s="1">
        <f t="shared" si="15"/>
        <v>0</v>
      </c>
      <c r="AJ40" s="63">
        <v>0</v>
      </c>
      <c r="AK40" s="1">
        <f t="shared" si="16"/>
        <v>0</v>
      </c>
      <c r="AL40" s="63">
        <v>0</v>
      </c>
      <c r="AM40" s="1">
        <f t="shared" si="17"/>
        <v>0</v>
      </c>
      <c r="AN40" s="63">
        <v>0</v>
      </c>
      <c r="AO40" s="1">
        <f t="shared" si="18"/>
        <v>0</v>
      </c>
      <c r="AP40" s="63">
        <v>0</v>
      </c>
      <c r="AQ40" s="1">
        <f t="shared" si="19"/>
        <v>0</v>
      </c>
      <c r="AR40" s="63">
        <v>3.5</v>
      </c>
      <c r="AS40" s="1">
        <f t="shared" si="20"/>
        <v>0</v>
      </c>
      <c r="AT40" s="63">
        <v>1</v>
      </c>
      <c r="AU40" s="1">
        <f t="shared" si="21"/>
        <v>0</v>
      </c>
      <c r="AV40" s="62">
        <v>0</v>
      </c>
      <c r="AW40" s="1">
        <f t="shared" si="22"/>
        <v>0</v>
      </c>
      <c r="AX40" s="63">
        <v>1</v>
      </c>
      <c r="AY40" s="1">
        <f t="shared" si="23"/>
        <v>0</v>
      </c>
      <c r="AZ40" s="62"/>
      <c r="BA40" s="1">
        <f t="shared" si="24"/>
        <v>0</v>
      </c>
      <c r="BB40" s="63"/>
      <c r="BC40" s="1">
        <f t="shared" si="25"/>
        <v>0</v>
      </c>
      <c r="BD40" s="41">
        <v>0</v>
      </c>
      <c r="BE40" s="1">
        <f t="shared" si="26"/>
        <v>0</v>
      </c>
      <c r="BF40" s="63">
        <v>0</v>
      </c>
      <c r="BG40" s="2">
        <f t="shared" si="27"/>
        <v>0</v>
      </c>
      <c r="BH40" s="63">
        <v>0</v>
      </c>
      <c r="BI40" s="2">
        <f t="shared" si="28"/>
        <v>0</v>
      </c>
      <c r="BJ40" s="41">
        <v>0</v>
      </c>
      <c r="BK40" s="2">
        <f t="shared" si="29"/>
        <v>0</v>
      </c>
      <c r="BL40" s="41">
        <v>0</v>
      </c>
      <c r="BM40" s="2">
        <f t="shared" si="30"/>
        <v>0</v>
      </c>
      <c r="BN40" s="63">
        <v>0</v>
      </c>
      <c r="BO40" s="2">
        <f t="shared" si="31"/>
        <v>0</v>
      </c>
      <c r="BP40" s="63">
        <v>3.5</v>
      </c>
      <c r="BQ40" s="2">
        <f t="shared" si="32"/>
        <v>0</v>
      </c>
      <c r="BR40" s="63">
        <v>0</v>
      </c>
      <c r="BS40" s="1">
        <f t="shared" si="33"/>
        <v>0</v>
      </c>
      <c r="BT40" s="63">
        <v>0</v>
      </c>
      <c r="BU40" s="1">
        <f t="shared" si="34"/>
        <v>0</v>
      </c>
      <c r="BV40" s="63">
        <v>0</v>
      </c>
      <c r="BW40" s="1">
        <f t="shared" si="35"/>
        <v>0</v>
      </c>
      <c r="BX40" s="63">
        <v>0</v>
      </c>
      <c r="BY40" s="1">
        <f t="shared" si="36"/>
        <v>0</v>
      </c>
      <c r="BZ40" s="63">
        <v>0</v>
      </c>
      <c r="CA40" s="1">
        <f t="shared" si="37"/>
        <v>0</v>
      </c>
      <c r="CB40" s="63">
        <v>0</v>
      </c>
      <c r="CC40" s="1">
        <f t="shared" si="38"/>
        <v>0</v>
      </c>
      <c r="CD40" s="63">
        <v>0</v>
      </c>
      <c r="CE40" s="1">
        <f t="shared" si="39"/>
        <v>0</v>
      </c>
      <c r="CF40" s="63">
        <v>0</v>
      </c>
      <c r="CG40" s="1">
        <f t="shared" si="40"/>
        <v>0</v>
      </c>
      <c r="CH40" s="63">
        <v>0</v>
      </c>
      <c r="CI40" s="1">
        <f t="shared" si="41"/>
        <v>0</v>
      </c>
      <c r="CJ40" s="63">
        <v>0</v>
      </c>
      <c r="CK40" s="1">
        <f t="shared" si="42"/>
        <v>0</v>
      </c>
      <c r="CL40" s="63">
        <v>0</v>
      </c>
      <c r="CM40" s="1">
        <f t="shared" si="43"/>
        <v>0</v>
      </c>
      <c r="CN40" s="63">
        <v>0</v>
      </c>
      <c r="CO40" s="1">
        <f t="shared" si="44"/>
        <v>0</v>
      </c>
      <c r="CP40" s="63">
        <v>0</v>
      </c>
      <c r="CQ40" s="1">
        <f t="shared" si="45"/>
        <v>0</v>
      </c>
      <c r="CR40" s="63">
        <v>0</v>
      </c>
      <c r="CS40" s="1">
        <f t="shared" si="46"/>
        <v>0</v>
      </c>
      <c r="CT40" s="63">
        <v>0</v>
      </c>
      <c r="CU40" s="1">
        <f t="shared" si="47"/>
        <v>0</v>
      </c>
      <c r="CV40" s="63">
        <v>1</v>
      </c>
      <c r="CW40" s="2">
        <f t="shared" si="48"/>
        <v>0</v>
      </c>
      <c r="CX40" s="62">
        <v>1</v>
      </c>
      <c r="CY40" s="1">
        <f t="shared" si="49"/>
        <v>0</v>
      </c>
      <c r="CZ40" s="62">
        <v>1</v>
      </c>
      <c r="DA40" s="1">
        <f t="shared" si="50"/>
        <v>0</v>
      </c>
      <c r="DB40" s="62">
        <v>0</v>
      </c>
      <c r="DC40" s="1">
        <f t="shared" si="51"/>
        <v>0</v>
      </c>
      <c r="DD40" s="62">
        <v>0</v>
      </c>
      <c r="DE40" s="1">
        <f t="shared" si="52"/>
        <v>0</v>
      </c>
      <c r="DF40" s="62">
        <v>0</v>
      </c>
      <c r="DG40" s="1">
        <f t="shared" si="53"/>
        <v>0</v>
      </c>
      <c r="DH40" s="32">
        <f t="shared" si="54"/>
        <v>0</v>
      </c>
      <c r="DI40" s="33"/>
      <c r="DJ40" s="34">
        <f t="shared" si="55"/>
        <v>0</v>
      </c>
      <c r="DK40" s="33"/>
      <c r="DL40" s="34">
        <f t="shared" si="56"/>
        <v>0</v>
      </c>
      <c r="DM40" s="33"/>
      <c r="DN40" s="34">
        <f t="shared" si="57"/>
        <v>0</v>
      </c>
      <c r="DO40" s="34">
        <f t="shared" si="58"/>
        <v>0</v>
      </c>
      <c r="DP40" s="36">
        <f t="shared" si="59"/>
        <v>0</v>
      </c>
    </row>
    <row r="41" spans="1:120" ht="15.5">
      <c r="A41" s="29"/>
      <c r="B41" s="84"/>
      <c r="C41" s="60" t="s">
        <v>114</v>
      </c>
      <c r="D41" s="61">
        <v>37.904999999999994</v>
      </c>
      <c r="E41" s="1">
        <f t="shared" si="0"/>
        <v>0</v>
      </c>
      <c r="F41" s="62">
        <v>37.904999999999994</v>
      </c>
      <c r="G41" s="1">
        <f t="shared" si="1"/>
        <v>0</v>
      </c>
      <c r="H41" s="63">
        <v>22</v>
      </c>
      <c r="I41" s="1">
        <f t="shared" si="2"/>
        <v>0</v>
      </c>
      <c r="J41" s="62">
        <v>37.904999999999994</v>
      </c>
      <c r="K41" s="1">
        <f t="shared" si="3"/>
        <v>0</v>
      </c>
      <c r="L41" s="63">
        <v>0</v>
      </c>
      <c r="M41" s="1">
        <f t="shared" si="4"/>
        <v>0</v>
      </c>
      <c r="N41" s="63">
        <v>22.38</v>
      </c>
      <c r="O41" s="1">
        <f t="shared" si="5"/>
        <v>0</v>
      </c>
      <c r="P41" s="63">
        <v>126.35</v>
      </c>
      <c r="Q41" s="1">
        <f t="shared" si="6"/>
        <v>0</v>
      </c>
      <c r="R41" s="63">
        <v>56</v>
      </c>
      <c r="S41" s="1">
        <f t="shared" si="7"/>
        <v>0</v>
      </c>
      <c r="T41" s="63">
        <v>1</v>
      </c>
      <c r="U41" s="1">
        <f t="shared" si="8"/>
        <v>0</v>
      </c>
      <c r="V41" s="63">
        <v>2</v>
      </c>
      <c r="W41" s="1">
        <f t="shared" si="9"/>
        <v>0</v>
      </c>
      <c r="X41" s="63">
        <v>4</v>
      </c>
      <c r="Y41" s="1">
        <f t="shared" si="10"/>
        <v>0</v>
      </c>
      <c r="Z41" s="63">
        <v>7</v>
      </c>
      <c r="AA41" s="1">
        <f t="shared" si="11"/>
        <v>0</v>
      </c>
      <c r="AB41" s="63">
        <v>0</v>
      </c>
      <c r="AC41" s="1">
        <f t="shared" si="12"/>
        <v>0</v>
      </c>
      <c r="AD41" s="63">
        <v>0</v>
      </c>
      <c r="AE41" s="1">
        <f t="shared" si="13"/>
        <v>0</v>
      </c>
      <c r="AF41" s="63">
        <v>0</v>
      </c>
      <c r="AG41" s="1">
        <f t="shared" si="14"/>
        <v>0</v>
      </c>
      <c r="AH41" s="63">
        <v>1</v>
      </c>
      <c r="AI41" s="1">
        <f t="shared" si="15"/>
        <v>0</v>
      </c>
      <c r="AJ41" s="63">
        <v>0</v>
      </c>
      <c r="AK41" s="1">
        <f t="shared" si="16"/>
        <v>0</v>
      </c>
      <c r="AL41" s="63">
        <v>0</v>
      </c>
      <c r="AM41" s="1">
        <f t="shared" si="17"/>
        <v>0</v>
      </c>
      <c r="AN41" s="63">
        <v>1</v>
      </c>
      <c r="AO41" s="1">
        <f t="shared" si="18"/>
        <v>0</v>
      </c>
      <c r="AP41" s="64">
        <v>1</v>
      </c>
      <c r="AQ41" s="1">
        <f t="shared" si="19"/>
        <v>0</v>
      </c>
      <c r="AR41" s="63">
        <v>8</v>
      </c>
      <c r="AS41" s="1">
        <f t="shared" si="20"/>
        <v>0</v>
      </c>
      <c r="AT41" s="63">
        <v>1</v>
      </c>
      <c r="AU41" s="1">
        <f t="shared" si="21"/>
        <v>0</v>
      </c>
      <c r="AV41" s="62">
        <v>0</v>
      </c>
      <c r="AW41" s="1">
        <f t="shared" si="22"/>
        <v>0</v>
      </c>
      <c r="AX41" s="63">
        <v>1</v>
      </c>
      <c r="AY41" s="1">
        <f t="shared" si="23"/>
        <v>0</v>
      </c>
      <c r="AZ41" s="62"/>
      <c r="BA41" s="1">
        <f t="shared" si="24"/>
        <v>0</v>
      </c>
      <c r="BB41" s="63"/>
      <c r="BC41" s="1">
        <f t="shared" si="25"/>
        <v>0</v>
      </c>
      <c r="BD41" s="41">
        <v>0</v>
      </c>
      <c r="BE41" s="1">
        <f t="shared" si="26"/>
        <v>0</v>
      </c>
      <c r="BF41" s="63">
        <v>1</v>
      </c>
      <c r="BG41" s="2">
        <f t="shared" si="27"/>
        <v>0</v>
      </c>
      <c r="BH41" s="63">
        <v>1</v>
      </c>
      <c r="BI41" s="2">
        <f t="shared" si="28"/>
        <v>0</v>
      </c>
      <c r="BJ41" s="41">
        <v>0</v>
      </c>
      <c r="BK41" s="2">
        <f t="shared" si="29"/>
        <v>0</v>
      </c>
      <c r="BL41" s="41">
        <v>0</v>
      </c>
      <c r="BM41" s="2">
        <f t="shared" si="30"/>
        <v>0</v>
      </c>
      <c r="BN41" s="63">
        <v>0</v>
      </c>
      <c r="BO41" s="2">
        <f t="shared" si="31"/>
        <v>0</v>
      </c>
      <c r="BP41" s="63">
        <v>8</v>
      </c>
      <c r="BQ41" s="2">
        <f t="shared" si="32"/>
        <v>0</v>
      </c>
      <c r="BR41" s="63">
        <v>0</v>
      </c>
      <c r="BS41" s="1">
        <f t="shared" si="33"/>
        <v>0</v>
      </c>
      <c r="BT41" s="63">
        <v>0</v>
      </c>
      <c r="BU41" s="1">
        <f t="shared" si="34"/>
        <v>0</v>
      </c>
      <c r="BV41" s="63">
        <v>2</v>
      </c>
      <c r="BW41" s="1">
        <f t="shared" si="35"/>
        <v>0</v>
      </c>
      <c r="BX41" s="63">
        <v>2</v>
      </c>
      <c r="BY41" s="1">
        <f t="shared" si="36"/>
        <v>0</v>
      </c>
      <c r="BZ41" s="63">
        <v>0</v>
      </c>
      <c r="CA41" s="1">
        <f t="shared" si="37"/>
        <v>0</v>
      </c>
      <c r="CB41" s="63">
        <v>0</v>
      </c>
      <c r="CC41" s="1">
        <f t="shared" si="38"/>
        <v>0</v>
      </c>
      <c r="CD41" s="63">
        <v>0</v>
      </c>
      <c r="CE41" s="1">
        <f t="shared" si="39"/>
        <v>0</v>
      </c>
      <c r="CF41" s="63">
        <v>0</v>
      </c>
      <c r="CG41" s="1">
        <f t="shared" si="40"/>
        <v>0</v>
      </c>
      <c r="CH41" s="63">
        <v>0</v>
      </c>
      <c r="CI41" s="1">
        <f t="shared" si="41"/>
        <v>0</v>
      </c>
      <c r="CJ41" s="63">
        <v>0</v>
      </c>
      <c r="CK41" s="1">
        <f t="shared" si="42"/>
        <v>0</v>
      </c>
      <c r="CL41" s="63">
        <v>0</v>
      </c>
      <c r="CM41" s="1">
        <f t="shared" si="43"/>
        <v>0</v>
      </c>
      <c r="CN41" s="63">
        <v>0</v>
      </c>
      <c r="CO41" s="1">
        <f t="shared" si="44"/>
        <v>0</v>
      </c>
      <c r="CP41" s="63">
        <v>0</v>
      </c>
      <c r="CQ41" s="1">
        <f t="shared" si="45"/>
        <v>0</v>
      </c>
      <c r="CR41" s="63">
        <v>0</v>
      </c>
      <c r="CS41" s="1">
        <f t="shared" si="46"/>
        <v>0</v>
      </c>
      <c r="CT41" s="63">
        <v>1</v>
      </c>
      <c r="CU41" s="1">
        <f t="shared" si="47"/>
        <v>0</v>
      </c>
      <c r="CV41" s="63">
        <v>1</v>
      </c>
      <c r="CW41" s="2">
        <f t="shared" si="48"/>
        <v>0</v>
      </c>
      <c r="CX41" s="62">
        <v>0</v>
      </c>
      <c r="CY41" s="1">
        <f t="shared" si="49"/>
        <v>0</v>
      </c>
      <c r="CZ41" s="62"/>
      <c r="DA41" s="1">
        <f t="shared" si="50"/>
        <v>0</v>
      </c>
      <c r="DB41" s="62">
        <v>0</v>
      </c>
      <c r="DC41" s="1">
        <f t="shared" si="51"/>
        <v>0</v>
      </c>
      <c r="DD41" s="62">
        <v>0</v>
      </c>
      <c r="DE41" s="1">
        <f t="shared" si="52"/>
        <v>0</v>
      </c>
      <c r="DF41" s="62">
        <v>0</v>
      </c>
      <c r="DG41" s="1">
        <f t="shared" si="53"/>
        <v>0</v>
      </c>
      <c r="DH41" s="32">
        <f t="shared" si="54"/>
        <v>0</v>
      </c>
      <c r="DI41" s="33"/>
      <c r="DJ41" s="34">
        <f t="shared" si="55"/>
        <v>0</v>
      </c>
      <c r="DK41" s="33"/>
      <c r="DL41" s="34">
        <f t="shared" si="56"/>
        <v>0</v>
      </c>
      <c r="DM41" s="33"/>
      <c r="DN41" s="34">
        <f t="shared" si="57"/>
        <v>0</v>
      </c>
      <c r="DO41" s="34">
        <f t="shared" si="58"/>
        <v>0</v>
      </c>
      <c r="DP41" s="36">
        <f t="shared" si="59"/>
        <v>0</v>
      </c>
    </row>
    <row r="42" spans="1:120" ht="15.5">
      <c r="A42" s="29"/>
      <c r="B42" s="84"/>
      <c r="C42" s="60" t="s">
        <v>115</v>
      </c>
      <c r="D42" s="61">
        <v>44.7</v>
      </c>
      <c r="E42" s="1">
        <f t="shared" si="0"/>
        <v>0</v>
      </c>
      <c r="F42" s="62">
        <v>44.7</v>
      </c>
      <c r="G42" s="1">
        <f t="shared" si="1"/>
        <v>0</v>
      </c>
      <c r="H42" s="63">
        <v>21</v>
      </c>
      <c r="I42" s="1">
        <f t="shared" si="2"/>
        <v>0</v>
      </c>
      <c r="J42" s="62">
        <v>44.7</v>
      </c>
      <c r="K42" s="1">
        <f t="shared" si="3"/>
        <v>0</v>
      </c>
      <c r="L42" s="63">
        <v>0</v>
      </c>
      <c r="M42" s="1">
        <f t="shared" si="4"/>
        <v>0</v>
      </c>
      <c r="N42" s="63">
        <v>23.5</v>
      </c>
      <c r="O42" s="1">
        <f t="shared" si="5"/>
        <v>0</v>
      </c>
      <c r="P42" s="63">
        <v>149</v>
      </c>
      <c r="Q42" s="1">
        <f t="shared" si="6"/>
        <v>0</v>
      </c>
      <c r="R42" s="63">
        <v>69</v>
      </c>
      <c r="S42" s="1">
        <f t="shared" si="7"/>
        <v>0</v>
      </c>
      <c r="T42" s="63">
        <v>1</v>
      </c>
      <c r="U42" s="1">
        <f t="shared" si="8"/>
        <v>0</v>
      </c>
      <c r="V42" s="63">
        <v>2</v>
      </c>
      <c r="W42" s="1">
        <f t="shared" si="9"/>
        <v>0</v>
      </c>
      <c r="X42" s="63">
        <v>0</v>
      </c>
      <c r="Y42" s="1">
        <f t="shared" si="10"/>
        <v>0</v>
      </c>
      <c r="Z42" s="63">
        <v>5</v>
      </c>
      <c r="AA42" s="1">
        <f t="shared" si="11"/>
        <v>0</v>
      </c>
      <c r="AB42" s="63">
        <v>0</v>
      </c>
      <c r="AC42" s="1">
        <f t="shared" si="12"/>
        <v>0</v>
      </c>
      <c r="AD42" s="63">
        <v>0</v>
      </c>
      <c r="AE42" s="1">
        <f t="shared" si="13"/>
        <v>0</v>
      </c>
      <c r="AF42" s="63">
        <v>0</v>
      </c>
      <c r="AG42" s="1">
        <f t="shared" si="14"/>
        <v>0</v>
      </c>
      <c r="AH42" s="63">
        <v>0</v>
      </c>
      <c r="AI42" s="1">
        <f t="shared" si="15"/>
        <v>0</v>
      </c>
      <c r="AJ42" s="63">
        <v>1</v>
      </c>
      <c r="AK42" s="1">
        <f t="shared" si="16"/>
        <v>0</v>
      </c>
      <c r="AL42" s="63">
        <v>0</v>
      </c>
      <c r="AM42" s="1">
        <f t="shared" si="17"/>
        <v>0</v>
      </c>
      <c r="AN42" s="63">
        <v>1</v>
      </c>
      <c r="AO42" s="1">
        <f t="shared" si="18"/>
        <v>0</v>
      </c>
      <c r="AP42" s="64">
        <v>1</v>
      </c>
      <c r="AQ42" s="1">
        <f t="shared" si="19"/>
        <v>0</v>
      </c>
      <c r="AR42" s="63">
        <v>4</v>
      </c>
      <c r="AS42" s="1">
        <f t="shared" si="20"/>
        <v>0</v>
      </c>
      <c r="AT42" s="63">
        <v>1</v>
      </c>
      <c r="AU42" s="1">
        <f t="shared" si="21"/>
        <v>0</v>
      </c>
      <c r="AV42" s="62">
        <v>0</v>
      </c>
      <c r="AW42" s="1">
        <f t="shared" si="22"/>
        <v>0</v>
      </c>
      <c r="AX42" s="63">
        <v>1</v>
      </c>
      <c r="AY42" s="1">
        <f t="shared" si="23"/>
        <v>0</v>
      </c>
      <c r="AZ42" s="62"/>
      <c r="BA42" s="1">
        <f t="shared" si="24"/>
        <v>0</v>
      </c>
      <c r="BB42" s="63"/>
      <c r="BC42" s="1">
        <f t="shared" si="25"/>
        <v>0</v>
      </c>
      <c r="BD42" s="41">
        <v>0</v>
      </c>
      <c r="BE42" s="1">
        <f t="shared" si="26"/>
        <v>0</v>
      </c>
      <c r="BF42" s="63">
        <v>1</v>
      </c>
      <c r="BG42" s="2">
        <f t="shared" si="27"/>
        <v>0</v>
      </c>
      <c r="BH42" s="63">
        <v>1</v>
      </c>
      <c r="BI42" s="2">
        <f t="shared" si="28"/>
        <v>0</v>
      </c>
      <c r="BJ42" s="41">
        <v>0</v>
      </c>
      <c r="BK42" s="2">
        <f t="shared" si="29"/>
        <v>0</v>
      </c>
      <c r="BL42" s="41">
        <v>0</v>
      </c>
      <c r="BM42" s="2">
        <f t="shared" si="30"/>
        <v>0</v>
      </c>
      <c r="BN42" s="63">
        <v>0</v>
      </c>
      <c r="BO42" s="2">
        <f t="shared" si="31"/>
        <v>0</v>
      </c>
      <c r="BP42" s="63">
        <v>5</v>
      </c>
      <c r="BQ42" s="2">
        <f t="shared" si="32"/>
        <v>0</v>
      </c>
      <c r="BR42" s="63">
        <v>0</v>
      </c>
      <c r="BS42" s="1">
        <f t="shared" si="33"/>
        <v>0</v>
      </c>
      <c r="BT42" s="63">
        <v>0</v>
      </c>
      <c r="BU42" s="1">
        <f t="shared" si="34"/>
        <v>0</v>
      </c>
      <c r="BV42" s="63">
        <v>0</v>
      </c>
      <c r="BW42" s="1">
        <f t="shared" si="35"/>
        <v>0</v>
      </c>
      <c r="BX42" s="63">
        <v>0</v>
      </c>
      <c r="BY42" s="1">
        <f t="shared" si="36"/>
        <v>0</v>
      </c>
      <c r="BZ42" s="63">
        <v>0</v>
      </c>
      <c r="CA42" s="1">
        <f t="shared" si="37"/>
        <v>0</v>
      </c>
      <c r="CB42" s="63">
        <v>0</v>
      </c>
      <c r="CC42" s="1">
        <f t="shared" si="38"/>
        <v>0</v>
      </c>
      <c r="CD42" s="63">
        <v>0</v>
      </c>
      <c r="CE42" s="1">
        <f t="shared" si="39"/>
        <v>0</v>
      </c>
      <c r="CF42" s="63">
        <v>0</v>
      </c>
      <c r="CG42" s="1">
        <f t="shared" si="40"/>
        <v>0</v>
      </c>
      <c r="CH42" s="63">
        <v>0</v>
      </c>
      <c r="CI42" s="1">
        <f t="shared" si="41"/>
        <v>0</v>
      </c>
      <c r="CJ42" s="63">
        <v>0</v>
      </c>
      <c r="CK42" s="1">
        <f t="shared" si="42"/>
        <v>0</v>
      </c>
      <c r="CL42" s="63">
        <v>0</v>
      </c>
      <c r="CM42" s="1">
        <f t="shared" si="43"/>
        <v>0</v>
      </c>
      <c r="CN42" s="63">
        <v>0</v>
      </c>
      <c r="CO42" s="1">
        <f t="shared" si="44"/>
        <v>0</v>
      </c>
      <c r="CP42" s="63">
        <v>0</v>
      </c>
      <c r="CQ42" s="1">
        <f t="shared" si="45"/>
        <v>0</v>
      </c>
      <c r="CR42" s="63">
        <v>0</v>
      </c>
      <c r="CS42" s="1">
        <f t="shared" si="46"/>
        <v>0</v>
      </c>
      <c r="CT42" s="63">
        <v>1</v>
      </c>
      <c r="CU42" s="1">
        <f t="shared" si="47"/>
        <v>0</v>
      </c>
      <c r="CV42" s="63">
        <v>1</v>
      </c>
      <c r="CW42" s="2">
        <f t="shared" si="48"/>
        <v>0</v>
      </c>
      <c r="CX42" s="62">
        <v>1</v>
      </c>
      <c r="CY42" s="1">
        <f t="shared" si="49"/>
        <v>0</v>
      </c>
      <c r="CZ42" s="62"/>
      <c r="DA42" s="1">
        <f t="shared" si="50"/>
        <v>0</v>
      </c>
      <c r="DB42" s="62">
        <v>0</v>
      </c>
      <c r="DC42" s="1">
        <f t="shared" si="51"/>
        <v>0</v>
      </c>
      <c r="DD42" s="62">
        <v>0</v>
      </c>
      <c r="DE42" s="1">
        <f t="shared" si="52"/>
        <v>0</v>
      </c>
      <c r="DF42" s="62">
        <v>0</v>
      </c>
      <c r="DG42" s="1">
        <f t="shared" si="53"/>
        <v>0</v>
      </c>
      <c r="DH42" s="32">
        <f t="shared" si="54"/>
        <v>0</v>
      </c>
      <c r="DI42" s="33"/>
      <c r="DJ42" s="34">
        <f t="shared" si="55"/>
        <v>0</v>
      </c>
      <c r="DK42" s="33"/>
      <c r="DL42" s="34">
        <f t="shared" si="56"/>
        <v>0</v>
      </c>
      <c r="DM42" s="33"/>
      <c r="DN42" s="34">
        <f t="shared" si="57"/>
        <v>0</v>
      </c>
      <c r="DO42" s="34">
        <f t="shared" si="58"/>
        <v>0</v>
      </c>
      <c r="DP42" s="36">
        <f t="shared" si="59"/>
        <v>0</v>
      </c>
    </row>
    <row r="43" spans="1:120" ht="15.5">
      <c r="A43" s="29"/>
      <c r="B43" s="84"/>
      <c r="C43" s="60" t="s">
        <v>116</v>
      </c>
      <c r="D43" s="61">
        <v>67.792800000000014</v>
      </c>
      <c r="E43" s="1">
        <f t="shared" si="0"/>
        <v>0</v>
      </c>
      <c r="F43" s="62">
        <v>67.792800000000014</v>
      </c>
      <c r="G43" s="1">
        <f t="shared" si="1"/>
        <v>0</v>
      </c>
      <c r="H43" s="63">
        <v>15</v>
      </c>
      <c r="I43" s="1">
        <f t="shared" si="2"/>
        <v>0</v>
      </c>
      <c r="J43" s="62">
        <v>67.792800000000014</v>
      </c>
      <c r="K43" s="1">
        <f t="shared" si="3"/>
        <v>0</v>
      </c>
      <c r="L43" s="63">
        <v>0</v>
      </c>
      <c r="M43" s="1">
        <f t="shared" si="4"/>
        <v>0</v>
      </c>
      <c r="N43" s="63">
        <v>35.979999999999997</v>
      </c>
      <c r="O43" s="1">
        <f t="shared" si="5"/>
        <v>0</v>
      </c>
      <c r="P43" s="63">
        <v>225.97600000000006</v>
      </c>
      <c r="Q43" s="1">
        <f t="shared" si="6"/>
        <v>0</v>
      </c>
      <c r="R43" s="63">
        <v>0</v>
      </c>
      <c r="S43" s="1">
        <f t="shared" si="7"/>
        <v>0</v>
      </c>
      <c r="T43" s="63">
        <v>1</v>
      </c>
      <c r="U43" s="1">
        <f t="shared" si="8"/>
        <v>0</v>
      </c>
      <c r="V43" s="63">
        <v>3</v>
      </c>
      <c r="W43" s="1">
        <f t="shared" si="9"/>
        <v>0</v>
      </c>
      <c r="X43" s="63">
        <v>0</v>
      </c>
      <c r="Y43" s="1">
        <f t="shared" si="10"/>
        <v>0</v>
      </c>
      <c r="Z43" s="63">
        <v>7</v>
      </c>
      <c r="AA43" s="1">
        <f t="shared" si="11"/>
        <v>0</v>
      </c>
      <c r="AB43" s="63">
        <v>0</v>
      </c>
      <c r="AC43" s="1">
        <f t="shared" si="12"/>
        <v>0</v>
      </c>
      <c r="AD43" s="63">
        <v>0</v>
      </c>
      <c r="AE43" s="1">
        <f t="shared" si="13"/>
        <v>0</v>
      </c>
      <c r="AF43" s="63">
        <v>0</v>
      </c>
      <c r="AG43" s="1">
        <f t="shared" si="14"/>
        <v>0</v>
      </c>
      <c r="AH43" s="63">
        <v>0</v>
      </c>
      <c r="AI43" s="1">
        <f t="shared" si="15"/>
        <v>0</v>
      </c>
      <c r="AJ43" s="63">
        <v>1</v>
      </c>
      <c r="AK43" s="1">
        <f t="shared" si="16"/>
        <v>0</v>
      </c>
      <c r="AL43" s="63">
        <v>0</v>
      </c>
      <c r="AM43" s="1">
        <f t="shared" si="17"/>
        <v>0</v>
      </c>
      <c r="AN43" s="63">
        <v>1</v>
      </c>
      <c r="AO43" s="1">
        <f t="shared" si="18"/>
        <v>0</v>
      </c>
      <c r="AP43" s="64">
        <v>1</v>
      </c>
      <c r="AQ43" s="1">
        <f t="shared" si="19"/>
        <v>0</v>
      </c>
      <c r="AR43" s="63">
        <v>2</v>
      </c>
      <c r="AS43" s="1">
        <f t="shared" si="20"/>
        <v>0</v>
      </c>
      <c r="AT43" s="63">
        <v>1</v>
      </c>
      <c r="AU43" s="1">
        <f t="shared" si="21"/>
        <v>0</v>
      </c>
      <c r="AV43" s="62">
        <v>0</v>
      </c>
      <c r="AW43" s="1">
        <f t="shared" si="22"/>
        <v>0</v>
      </c>
      <c r="AX43" s="63">
        <v>1</v>
      </c>
      <c r="AY43" s="1">
        <f t="shared" si="23"/>
        <v>0</v>
      </c>
      <c r="AZ43" s="62"/>
      <c r="BA43" s="1">
        <f t="shared" si="24"/>
        <v>0</v>
      </c>
      <c r="BB43" s="63"/>
      <c r="BC43" s="1">
        <f t="shared" si="25"/>
        <v>0</v>
      </c>
      <c r="BD43" s="41">
        <v>0</v>
      </c>
      <c r="BE43" s="1">
        <f t="shared" si="26"/>
        <v>0</v>
      </c>
      <c r="BF43" s="63">
        <v>0</v>
      </c>
      <c r="BG43" s="2">
        <f t="shared" si="27"/>
        <v>0</v>
      </c>
      <c r="BH43" s="63">
        <v>0</v>
      </c>
      <c r="BI43" s="2">
        <f t="shared" si="28"/>
        <v>0</v>
      </c>
      <c r="BJ43" s="41">
        <v>0</v>
      </c>
      <c r="BK43" s="2">
        <f t="shared" si="29"/>
        <v>0</v>
      </c>
      <c r="BL43" s="41">
        <v>0</v>
      </c>
      <c r="BM43" s="2">
        <f t="shared" si="30"/>
        <v>0</v>
      </c>
      <c r="BN43" s="63">
        <v>0</v>
      </c>
      <c r="BO43" s="2">
        <f t="shared" si="31"/>
        <v>0</v>
      </c>
      <c r="BP43" s="63">
        <v>0</v>
      </c>
      <c r="BQ43" s="2">
        <f t="shared" si="32"/>
        <v>0</v>
      </c>
      <c r="BR43" s="63">
        <v>0</v>
      </c>
      <c r="BS43" s="1">
        <f t="shared" si="33"/>
        <v>0</v>
      </c>
      <c r="BT43" s="63">
        <v>4</v>
      </c>
      <c r="BU43" s="1">
        <f t="shared" si="34"/>
        <v>0</v>
      </c>
      <c r="BV43" s="63">
        <v>0</v>
      </c>
      <c r="BW43" s="1">
        <f t="shared" si="35"/>
        <v>0</v>
      </c>
      <c r="BX43" s="63">
        <v>0</v>
      </c>
      <c r="BY43" s="1">
        <f t="shared" si="36"/>
        <v>0</v>
      </c>
      <c r="BZ43" s="63">
        <v>2</v>
      </c>
      <c r="CA43" s="1">
        <f t="shared" si="37"/>
        <v>0</v>
      </c>
      <c r="CB43" s="63">
        <v>0</v>
      </c>
      <c r="CC43" s="1">
        <f t="shared" si="38"/>
        <v>0</v>
      </c>
      <c r="CD43" s="63">
        <v>0</v>
      </c>
      <c r="CE43" s="1">
        <f t="shared" si="39"/>
        <v>0</v>
      </c>
      <c r="CF43" s="63">
        <v>0</v>
      </c>
      <c r="CG43" s="1">
        <f t="shared" si="40"/>
        <v>0</v>
      </c>
      <c r="CH43" s="63">
        <v>0</v>
      </c>
      <c r="CI43" s="1">
        <f t="shared" si="41"/>
        <v>0</v>
      </c>
      <c r="CJ43" s="63">
        <v>0</v>
      </c>
      <c r="CK43" s="1">
        <f t="shared" si="42"/>
        <v>0</v>
      </c>
      <c r="CL43" s="63">
        <v>0</v>
      </c>
      <c r="CM43" s="1">
        <f t="shared" si="43"/>
        <v>0</v>
      </c>
      <c r="CN43" s="63">
        <v>0</v>
      </c>
      <c r="CO43" s="1">
        <f t="shared" si="44"/>
        <v>0</v>
      </c>
      <c r="CP43" s="63">
        <v>0</v>
      </c>
      <c r="CQ43" s="1">
        <f t="shared" si="45"/>
        <v>0</v>
      </c>
      <c r="CR43" s="63">
        <v>0</v>
      </c>
      <c r="CS43" s="1">
        <f t="shared" si="46"/>
        <v>0</v>
      </c>
      <c r="CT43" s="63">
        <v>0</v>
      </c>
      <c r="CU43" s="1">
        <f t="shared" si="47"/>
        <v>0</v>
      </c>
      <c r="CV43" s="63">
        <v>1</v>
      </c>
      <c r="CW43" s="2">
        <f t="shared" si="48"/>
        <v>0</v>
      </c>
      <c r="CX43" s="62">
        <v>0</v>
      </c>
      <c r="CY43" s="1">
        <f t="shared" si="49"/>
        <v>0</v>
      </c>
      <c r="CZ43" s="62"/>
      <c r="DA43" s="1">
        <f t="shared" si="50"/>
        <v>0</v>
      </c>
      <c r="DB43" s="62">
        <v>0</v>
      </c>
      <c r="DC43" s="1">
        <f t="shared" si="51"/>
        <v>0</v>
      </c>
      <c r="DD43" s="62">
        <v>0</v>
      </c>
      <c r="DE43" s="1">
        <f t="shared" si="52"/>
        <v>0</v>
      </c>
      <c r="DF43" s="62">
        <v>0</v>
      </c>
      <c r="DG43" s="1">
        <f t="shared" si="53"/>
        <v>0</v>
      </c>
      <c r="DH43" s="32">
        <f t="shared" si="54"/>
        <v>0</v>
      </c>
      <c r="DI43" s="33"/>
      <c r="DJ43" s="34">
        <f t="shared" si="55"/>
        <v>0</v>
      </c>
      <c r="DK43" s="33"/>
      <c r="DL43" s="34">
        <f t="shared" si="56"/>
        <v>0</v>
      </c>
      <c r="DM43" s="33"/>
      <c r="DN43" s="34">
        <f t="shared" si="57"/>
        <v>0</v>
      </c>
      <c r="DO43" s="34">
        <f t="shared" si="58"/>
        <v>0</v>
      </c>
      <c r="DP43" s="36">
        <f t="shared" si="59"/>
        <v>0</v>
      </c>
    </row>
    <row r="44" spans="1:120" ht="15.5">
      <c r="A44" s="29"/>
      <c r="B44" s="84"/>
      <c r="C44" s="60" t="s">
        <v>117</v>
      </c>
      <c r="D44" s="61">
        <v>47.552999999999997</v>
      </c>
      <c r="E44" s="1">
        <f t="shared" si="0"/>
        <v>0</v>
      </c>
      <c r="F44" s="62">
        <v>47.552999999999997</v>
      </c>
      <c r="G44" s="1">
        <f t="shared" si="1"/>
        <v>0</v>
      </c>
      <c r="H44" s="63">
        <v>5</v>
      </c>
      <c r="I44" s="1">
        <f t="shared" si="2"/>
        <v>0</v>
      </c>
      <c r="J44" s="62">
        <v>47.552999999999997</v>
      </c>
      <c r="K44" s="1">
        <f t="shared" si="3"/>
        <v>0</v>
      </c>
      <c r="L44" s="63">
        <v>0</v>
      </c>
      <c r="M44" s="1">
        <f t="shared" si="4"/>
        <v>0</v>
      </c>
      <c r="N44" s="63">
        <v>24.81</v>
      </c>
      <c r="O44" s="1">
        <f t="shared" si="5"/>
        <v>0</v>
      </c>
      <c r="P44" s="63">
        <f>89.14+69.37</f>
        <v>158.51</v>
      </c>
      <c r="Q44" s="1">
        <f t="shared" si="6"/>
        <v>0</v>
      </c>
      <c r="R44" s="63">
        <v>46.28</v>
      </c>
      <c r="S44" s="1">
        <f t="shared" si="7"/>
        <v>0</v>
      </c>
      <c r="T44" s="63">
        <v>1</v>
      </c>
      <c r="U44" s="1">
        <f t="shared" si="8"/>
        <v>0</v>
      </c>
      <c r="V44" s="63">
        <v>0</v>
      </c>
      <c r="W44" s="1">
        <f t="shared" si="9"/>
        <v>0</v>
      </c>
      <c r="X44" s="63">
        <v>1</v>
      </c>
      <c r="Y44" s="1">
        <f t="shared" si="10"/>
        <v>0</v>
      </c>
      <c r="Z44" s="63">
        <v>5</v>
      </c>
      <c r="AA44" s="1">
        <f t="shared" si="11"/>
        <v>0</v>
      </c>
      <c r="AB44" s="63">
        <v>0</v>
      </c>
      <c r="AC44" s="1">
        <f t="shared" si="12"/>
        <v>0</v>
      </c>
      <c r="AD44" s="63">
        <v>0</v>
      </c>
      <c r="AE44" s="1">
        <f t="shared" si="13"/>
        <v>0</v>
      </c>
      <c r="AF44" s="63">
        <v>0</v>
      </c>
      <c r="AG44" s="1">
        <f t="shared" si="14"/>
        <v>0</v>
      </c>
      <c r="AH44" s="63">
        <v>0</v>
      </c>
      <c r="AI44" s="1">
        <f t="shared" si="15"/>
        <v>0</v>
      </c>
      <c r="AJ44" s="63">
        <v>0</v>
      </c>
      <c r="AK44" s="1">
        <f t="shared" si="16"/>
        <v>0</v>
      </c>
      <c r="AL44" s="63">
        <v>0</v>
      </c>
      <c r="AM44" s="1">
        <f t="shared" si="17"/>
        <v>0</v>
      </c>
      <c r="AN44" s="63">
        <v>1</v>
      </c>
      <c r="AO44" s="1">
        <f t="shared" si="18"/>
        <v>0</v>
      </c>
      <c r="AP44" s="64">
        <v>1</v>
      </c>
      <c r="AQ44" s="1">
        <f t="shared" si="19"/>
        <v>0</v>
      </c>
      <c r="AR44" s="63">
        <v>3</v>
      </c>
      <c r="AS44" s="1">
        <f t="shared" si="20"/>
        <v>0</v>
      </c>
      <c r="AT44" s="63">
        <v>1</v>
      </c>
      <c r="AU44" s="1">
        <f t="shared" si="21"/>
        <v>0</v>
      </c>
      <c r="AV44" s="62">
        <v>0</v>
      </c>
      <c r="AW44" s="1">
        <f t="shared" si="22"/>
        <v>0</v>
      </c>
      <c r="AX44" s="63">
        <v>1</v>
      </c>
      <c r="AY44" s="1">
        <f t="shared" si="23"/>
        <v>0</v>
      </c>
      <c r="AZ44" s="62"/>
      <c r="BA44" s="1">
        <f t="shared" si="24"/>
        <v>0</v>
      </c>
      <c r="BB44" s="63"/>
      <c r="BC44" s="1">
        <f t="shared" si="25"/>
        <v>0</v>
      </c>
      <c r="BD44" s="41">
        <v>0</v>
      </c>
      <c r="BE44" s="1">
        <f t="shared" si="26"/>
        <v>0</v>
      </c>
      <c r="BF44" s="63">
        <v>1</v>
      </c>
      <c r="BG44" s="2">
        <f t="shared" si="27"/>
        <v>0</v>
      </c>
      <c r="BH44" s="63">
        <v>1</v>
      </c>
      <c r="BI44" s="2">
        <f t="shared" si="28"/>
        <v>0</v>
      </c>
      <c r="BJ44" s="41">
        <v>0</v>
      </c>
      <c r="BK44" s="2">
        <f t="shared" si="29"/>
        <v>0</v>
      </c>
      <c r="BL44" s="41">
        <v>0</v>
      </c>
      <c r="BM44" s="2">
        <f t="shared" si="30"/>
        <v>0</v>
      </c>
      <c r="BN44" s="63">
        <v>0</v>
      </c>
      <c r="BO44" s="2">
        <f t="shared" si="31"/>
        <v>0</v>
      </c>
      <c r="BP44" s="63">
        <v>0</v>
      </c>
      <c r="BQ44" s="2">
        <f t="shared" si="32"/>
        <v>0</v>
      </c>
      <c r="BR44" s="63">
        <v>0</v>
      </c>
      <c r="BS44" s="1">
        <f t="shared" si="33"/>
        <v>0</v>
      </c>
      <c r="BT44" s="63">
        <v>0</v>
      </c>
      <c r="BU44" s="1">
        <f t="shared" si="34"/>
        <v>0</v>
      </c>
      <c r="BV44" s="63">
        <v>2</v>
      </c>
      <c r="BW44" s="1">
        <f t="shared" si="35"/>
        <v>0</v>
      </c>
      <c r="BX44" s="63">
        <v>2</v>
      </c>
      <c r="BY44" s="1">
        <f t="shared" si="36"/>
        <v>0</v>
      </c>
      <c r="BZ44" s="63">
        <v>0</v>
      </c>
      <c r="CA44" s="1">
        <f t="shared" si="37"/>
        <v>0</v>
      </c>
      <c r="CB44" s="63">
        <v>0</v>
      </c>
      <c r="CC44" s="1">
        <f t="shared" si="38"/>
        <v>0</v>
      </c>
      <c r="CD44" s="63">
        <v>0</v>
      </c>
      <c r="CE44" s="1">
        <f t="shared" si="39"/>
        <v>0</v>
      </c>
      <c r="CF44" s="63">
        <v>0</v>
      </c>
      <c r="CG44" s="1">
        <f t="shared" si="40"/>
        <v>0</v>
      </c>
      <c r="CH44" s="63">
        <v>0</v>
      </c>
      <c r="CI44" s="1">
        <f t="shared" si="41"/>
        <v>0</v>
      </c>
      <c r="CJ44" s="63">
        <v>0</v>
      </c>
      <c r="CK44" s="1">
        <f t="shared" si="42"/>
        <v>0</v>
      </c>
      <c r="CL44" s="63">
        <v>0</v>
      </c>
      <c r="CM44" s="1">
        <f t="shared" si="43"/>
        <v>0</v>
      </c>
      <c r="CN44" s="63">
        <v>0</v>
      </c>
      <c r="CO44" s="1">
        <f t="shared" si="44"/>
        <v>0</v>
      </c>
      <c r="CP44" s="63">
        <v>0</v>
      </c>
      <c r="CQ44" s="1">
        <f t="shared" si="45"/>
        <v>0</v>
      </c>
      <c r="CR44" s="63">
        <v>0</v>
      </c>
      <c r="CS44" s="1">
        <f t="shared" si="46"/>
        <v>0</v>
      </c>
      <c r="CT44" s="63">
        <v>0</v>
      </c>
      <c r="CU44" s="1">
        <f t="shared" si="47"/>
        <v>0</v>
      </c>
      <c r="CV44" s="63">
        <v>1</v>
      </c>
      <c r="CW44" s="2">
        <f t="shared" si="48"/>
        <v>0</v>
      </c>
      <c r="CX44" s="62">
        <v>1</v>
      </c>
      <c r="CY44" s="1">
        <f t="shared" si="49"/>
        <v>0</v>
      </c>
      <c r="CZ44" s="62"/>
      <c r="DA44" s="1">
        <f t="shared" si="50"/>
        <v>0</v>
      </c>
      <c r="DB44" s="62">
        <v>0</v>
      </c>
      <c r="DC44" s="1">
        <f t="shared" si="51"/>
        <v>0</v>
      </c>
      <c r="DD44" s="62">
        <v>0</v>
      </c>
      <c r="DE44" s="1">
        <f t="shared" si="52"/>
        <v>0</v>
      </c>
      <c r="DF44" s="62">
        <v>0</v>
      </c>
      <c r="DG44" s="1">
        <f t="shared" si="53"/>
        <v>0</v>
      </c>
      <c r="DH44" s="32">
        <f t="shared" si="54"/>
        <v>0</v>
      </c>
      <c r="DI44" s="33"/>
      <c r="DJ44" s="34">
        <f t="shared" si="55"/>
        <v>0</v>
      </c>
      <c r="DK44" s="33"/>
      <c r="DL44" s="34">
        <f t="shared" si="56"/>
        <v>0</v>
      </c>
      <c r="DM44" s="33"/>
      <c r="DN44" s="34">
        <f t="shared" si="57"/>
        <v>0</v>
      </c>
      <c r="DO44" s="34">
        <f t="shared" si="58"/>
        <v>0</v>
      </c>
      <c r="DP44" s="36">
        <f t="shared" si="59"/>
        <v>0</v>
      </c>
    </row>
    <row r="45" spans="1:120" ht="15.5">
      <c r="A45" s="29"/>
      <c r="B45" s="84"/>
      <c r="C45" s="60" t="s">
        <v>118</v>
      </c>
      <c r="D45" s="61">
        <v>32.088000000000001</v>
      </c>
      <c r="E45" s="1">
        <f t="shared" si="0"/>
        <v>0</v>
      </c>
      <c r="F45" s="62">
        <v>32.088000000000001</v>
      </c>
      <c r="G45" s="1">
        <f t="shared" si="1"/>
        <v>0</v>
      </c>
      <c r="H45" s="63">
        <v>12</v>
      </c>
      <c r="I45" s="1">
        <f t="shared" si="2"/>
        <v>0</v>
      </c>
      <c r="J45" s="62">
        <v>32.088000000000001</v>
      </c>
      <c r="K45" s="1">
        <f t="shared" si="3"/>
        <v>0</v>
      </c>
      <c r="L45" s="63">
        <v>15.88</v>
      </c>
      <c r="M45" s="1">
        <f t="shared" si="4"/>
        <v>0</v>
      </c>
      <c r="N45" s="63">
        <v>15.88</v>
      </c>
      <c r="O45" s="1">
        <f t="shared" si="5"/>
        <v>0</v>
      </c>
      <c r="P45" s="63">
        <f>93.48+13.48</f>
        <v>106.96000000000001</v>
      </c>
      <c r="Q45" s="1">
        <f t="shared" si="6"/>
        <v>0</v>
      </c>
      <c r="R45" s="63">
        <v>49.5</v>
      </c>
      <c r="S45" s="1">
        <f t="shared" si="7"/>
        <v>0</v>
      </c>
      <c r="T45" s="63">
        <v>1</v>
      </c>
      <c r="U45" s="1">
        <f t="shared" si="8"/>
        <v>0</v>
      </c>
      <c r="V45" s="63">
        <v>0</v>
      </c>
      <c r="W45" s="1">
        <f t="shared" si="9"/>
        <v>0</v>
      </c>
      <c r="X45" s="63">
        <v>0</v>
      </c>
      <c r="Y45" s="1">
        <f t="shared" si="10"/>
        <v>0</v>
      </c>
      <c r="Z45" s="63">
        <v>4</v>
      </c>
      <c r="AA45" s="1">
        <f t="shared" si="11"/>
        <v>0</v>
      </c>
      <c r="AB45" s="63">
        <v>0</v>
      </c>
      <c r="AC45" s="1">
        <f t="shared" si="12"/>
        <v>0</v>
      </c>
      <c r="AD45" s="63">
        <v>0</v>
      </c>
      <c r="AE45" s="1">
        <f t="shared" si="13"/>
        <v>0</v>
      </c>
      <c r="AF45" s="63">
        <v>0</v>
      </c>
      <c r="AG45" s="1">
        <f t="shared" si="14"/>
        <v>0</v>
      </c>
      <c r="AH45" s="63">
        <v>0</v>
      </c>
      <c r="AI45" s="1">
        <f t="shared" si="15"/>
        <v>0</v>
      </c>
      <c r="AJ45" s="63">
        <v>0</v>
      </c>
      <c r="AK45" s="1">
        <f t="shared" si="16"/>
        <v>0</v>
      </c>
      <c r="AL45" s="63">
        <v>0</v>
      </c>
      <c r="AM45" s="1">
        <f t="shared" si="17"/>
        <v>0</v>
      </c>
      <c r="AN45" s="63">
        <v>1</v>
      </c>
      <c r="AO45" s="1">
        <f t="shared" si="18"/>
        <v>0</v>
      </c>
      <c r="AP45" s="64">
        <v>1</v>
      </c>
      <c r="AQ45" s="1">
        <f t="shared" si="19"/>
        <v>0</v>
      </c>
      <c r="AR45" s="63">
        <v>1</v>
      </c>
      <c r="AS45" s="1">
        <f t="shared" si="20"/>
        <v>0</v>
      </c>
      <c r="AT45" s="63">
        <v>1</v>
      </c>
      <c r="AU45" s="1">
        <f t="shared" si="21"/>
        <v>0</v>
      </c>
      <c r="AV45" s="62">
        <v>0</v>
      </c>
      <c r="AW45" s="1">
        <f t="shared" si="22"/>
        <v>0</v>
      </c>
      <c r="AX45" s="63">
        <v>1</v>
      </c>
      <c r="AY45" s="1">
        <f t="shared" si="23"/>
        <v>0</v>
      </c>
      <c r="AZ45" s="62"/>
      <c r="BA45" s="1">
        <f t="shared" si="24"/>
        <v>0</v>
      </c>
      <c r="BB45" s="63"/>
      <c r="BC45" s="1">
        <f t="shared" si="25"/>
        <v>0</v>
      </c>
      <c r="BD45" s="41">
        <v>0</v>
      </c>
      <c r="BE45" s="1">
        <f t="shared" si="26"/>
        <v>0</v>
      </c>
      <c r="BF45" s="63">
        <v>0</v>
      </c>
      <c r="BG45" s="2">
        <f t="shared" si="27"/>
        <v>0</v>
      </c>
      <c r="BH45" s="63">
        <v>0</v>
      </c>
      <c r="BI45" s="2">
        <f t="shared" si="28"/>
        <v>0</v>
      </c>
      <c r="BJ45" s="41">
        <v>0</v>
      </c>
      <c r="BK45" s="2">
        <f t="shared" si="29"/>
        <v>0</v>
      </c>
      <c r="BL45" s="41">
        <v>0</v>
      </c>
      <c r="BM45" s="2">
        <f t="shared" si="30"/>
        <v>0</v>
      </c>
      <c r="BN45" s="63">
        <v>0</v>
      </c>
      <c r="BO45" s="2">
        <f t="shared" si="31"/>
        <v>0</v>
      </c>
      <c r="BP45" s="63">
        <v>0</v>
      </c>
      <c r="BQ45" s="2">
        <f t="shared" si="32"/>
        <v>0</v>
      </c>
      <c r="BR45" s="63">
        <v>0</v>
      </c>
      <c r="BS45" s="1">
        <f t="shared" si="33"/>
        <v>0</v>
      </c>
      <c r="BT45" s="63">
        <v>0</v>
      </c>
      <c r="BU45" s="1">
        <f t="shared" si="34"/>
        <v>0</v>
      </c>
      <c r="BV45" s="63">
        <v>0</v>
      </c>
      <c r="BW45" s="1">
        <f t="shared" si="35"/>
        <v>0</v>
      </c>
      <c r="BX45" s="63">
        <v>0</v>
      </c>
      <c r="BY45" s="1">
        <f t="shared" si="36"/>
        <v>0</v>
      </c>
      <c r="BZ45" s="63">
        <v>0</v>
      </c>
      <c r="CA45" s="1">
        <f t="shared" si="37"/>
        <v>0</v>
      </c>
      <c r="CB45" s="63">
        <v>0</v>
      </c>
      <c r="CC45" s="1">
        <f t="shared" si="38"/>
        <v>0</v>
      </c>
      <c r="CD45" s="63">
        <v>0</v>
      </c>
      <c r="CE45" s="1">
        <f t="shared" si="39"/>
        <v>0</v>
      </c>
      <c r="CF45" s="63">
        <v>0</v>
      </c>
      <c r="CG45" s="1">
        <f t="shared" si="40"/>
        <v>0</v>
      </c>
      <c r="CH45" s="63">
        <v>0</v>
      </c>
      <c r="CI45" s="1">
        <f t="shared" si="41"/>
        <v>0</v>
      </c>
      <c r="CJ45" s="63">
        <v>0</v>
      </c>
      <c r="CK45" s="1">
        <f t="shared" si="42"/>
        <v>0</v>
      </c>
      <c r="CL45" s="63">
        <v>0</v>
      </c>
      <c r="CM45" s="1">
        <f t="shared" si="43"/>
        <v>0</v>
      </c>
      <c r="CN45" s="63">
        <v>0</v>
      </c>
      <c r="CO45" s="1">
        <f t="shared" si="44"/>
        <v>0</v>
      </c>
      <c r="CP45" s="63">
        <v>0</v>
      </c>
      <c r="CQ45" s="1">
        <f t="shared" si="45"/>
        <v>0</v>
      </c>
      <c r="CR45" s="63">
        <v>0</v>
      </c>
      <c r="CS45" s="1">
        <f t="shared" si="46"/>
        <v>0</v>
      </c>
      <c r="CT45" s="63">
        <v>0</v>
      </c>
      <c r="CU45" s="1">
        <f t="shared" si="47"/>
        <v>0</v>
      </c>
      <c r="CV45" s="63">
        <v>1</v>
      </c>
      <c r="CW45" s="2">
        <f t="shared" si="48"/>
        <v>0</v>
      </c>
      <c r="CX45" s="62">
        <v>0</v>
      </c>
      <c r="CY45" s="1">
        <f t="shared" si="49"/>
        <v>0</v>
      </c>
      <c r="CZ45" s="62"/>
      <c r="DA45" s="1">
        <f t="shared" si="50"/>
        <v>0</v>
      </c>
      <c r="DB45" s="62">
        <v>0</v>
      </c>
      <c r="DC45" s="1">
        <f t="shared" si="51"/>
        <v>0</v>
      </c>
      <c r="DD45" s="62">
        <v>0</v>
      </c>
      <c r="DE45" s="1">
        <f t="shared" si="52"/>
        <v>0</v>
      </c>
      <c r="DF45" s="62">
        <v>0</v>
      </c>
      <c r="DG45" s="1">
        <f t="shared" si="53"/>
        <v>0</v>
      </c>
      <c r="DH45" s="32">
        <f t="shared" si="54"/>
        <v>0</v>
      </c>
      <c r="DI45" s="33"/>
      <c r="DJ45" s="34">
        <f t="shared" si="55"/>
        <v>0</v>
      </c>
      <c r="DK45" s="33"/>
      <c r="DL45" s="34">
        <f t="shared" si="56"/>
        <v>0</v>
      </c>
      <c r="DM45" s="33"/>
      <c r="DN45" s="34">
        <f t="shared" si="57"/>
        <v>0</v>
      </c>
      <c r="DO45" s="34">
        <f t="shared" si="58"/>
        <v>0</v>
      </c>
      <c r="DP45" s="36">
        <f t="shared" si="59"/>
        <v>0</v>
      </c>
    </row>
    <row r="46" spans="1:120" ht="15.5">
      <c r="A46" s="29"/>
      <c r="B46" s="84"/>
      <c r="C46" s="60" t="s">
        <v>83</v>
      </c>
      <c r="D46" s="61">
        <v>350</v>
      </c>
      <c r="E46" s="1">
        <f t="shared" si="0"/>
        <v>0</v>
      </c>
      <c r="F46" s="61">
        <v>300</v>
      </c>
      <c r="G46" s="1">
        <f t="shared" si="1"/>
        <v>0</v>
      </c>
      <c r="H46" s="63">
        <v>8</v>
      </c>
      <c r="I46" s="1">
        <f t="shared" si="2"/>
        <v>0</v>
      </c>
      <c r="J46" s="61">
        <f>+D46</f>
        <v>350</v>
      </c>
      <c r="K46" s="1">
        <f t="shared" si="3"/>
        <v>0</v>
      </c>
      <c r="L46" s="63">
        <f>9*6</f>
        <v>54</v>
      </c>
      <c r="M46" s="1">
        <f t="shared" si="4"/>
        <v>0</v>
      </c>
      <c r="N46" s="63">
        <v>85</v>
      </c>
      <c r="O46" s="1">
        <f t="shared" si="5"/>
        <v>0</v>
      </c>
      <c r="P46" s="63">
        <v>1385.5</v>
      </c>
      <c r="Q46" s="1">
        <f t="shared" si="6"/>
        <v>0</v>
      </c>
      <c r="R46" s="63">
        <v>534</v>
      </c>
      <c r="S46" s="1">
        <f t="shared" si="7"/>
        <v>0</v>
      </c>
      <c r="T46" s="63">
        <v>1</v>
      </c>
      <c r="U46" s="1">
        <f t="shared" si="8"/>
        <v>0</v>
      </c>
      <c r="V46" s="63">
        <v>0</v>
      </c>
      <c r="W46" s="1">
        <f t="shared" si="9"/>
        <v>0</v>
      </c>
      <c r="X46" s="63">
        <v>0</v>
      </c>
      <c r="Y46" s="1">
        <f t="shared" si="10"/>
        <v>0</v>
      </c>
      <c r="Z46" s="63">
        <v>18</v>
      </c>
      <c r="AA46" s="1">
        <f t="shared" si="11"/>
        <v>0</v>
      </c>
      <c r="AB46" s="63">
        <v>33</v>
      </c>
      <c r="AC46" s="1">
        <f t="shared" si="12"/>
        <v>0</v>
      </c>
      <c r="AD46" s="63">
        <v>3</v>
      </c>
      <c r="AE46" s="1">
        <f t="shared" si="13"/>
        <v>0</v>
      </c>
      <c r="AF46" s="63">
        <v>1</v>
      </c>
      <c r="AG46" s="1">
        <f t="shared" si="14"/>
        <v>0</v>
      </c>
      <c r="AH46" s="63">
        <v>0</v>
      </c>
      <c r="AI46" s="1">
        <f t="shared" si="15"/>
        <v>0</v>
      </c>
      <c r="AJ46" s="63">
        <v>1</v>
      </c>
      <c r="AK46" s="1">
        <f t="shared" si="16"/>
        <v>0</v>
      </c>
      <c r="AL46" s="63">
        <v>0</v>
      </c>
      <c r="AM46" s="1">
        <f t="shared" si="17"/>
        <v>0</v>
      </c>
      <c r="AN46" s="63">
        <v>1</v>
      </c>
      <c r="AO46" s="1">
        <f t="shared" si="18"/>
        <v>0</v>
      </c>
      <c r="AP46" s="64">
        <v>1</v>
      </c>
      <c r="AQ46" s="1">
        <f t="shared" si="19"/>
        <v>0</v>
      </c>
      <c r="AR46" s="63">
        <v>10</v>
      </c>
      <c r="AS46" s="1">
        <f t="shared" si="20"/>
        <v>0</v>
      </c>
      <c r="AT46" s="63">
        <v>1</v>
      </c>
      <c r="AU46" s="1">
        <f t="shared" si="21"/>
        <v>0</v>
      </c>
      <c r="AV46" s="62">
        <v>0</v>
      </c>
      <c r="AW46" s="1">
        <f t="shared" si="22"/>
        <v>0</v>
      </c>
      <c r="AX46" s="63">
        <v>1</v>
      </c>
      <c r="AY46" s="1">
        <f t="shared" si="23"/>
        <v>0</v>
      </c>
      <c r="AZ46" s="62"/>
      <c r="BA46" s="1">
        <f t="shared" si="24"/>
        <v>0</v>
      </c>
      <c r="BB46" s="63"/>
      <c r="BC46" s="1">
        <f t="shared" si="25"/>
        <v>0</v>
      </c>
      <c r="BD46" s="41">
        <v>0</v>
      </c>
      <c r="BE46" s="1">
        <f t="shared" si="26"/>
        <v>0</v>
      </c>
      <c r="BF46" s="63">
        <v>2</v>
      </c>
      <c r="BG46" s="2">
        <f t="shared" si="27"/>
        <v>0</v>
      </c>
      <c r="BH46" s="63">
        <v>2</v>
      </c>
      <c r="BI46" s="2">
        <f t="shared" si="28"/>
        <v>0</v>
      </c>
      <c r="BJ46" s="41">
        <v>0</v>
      </c>
      <c r="BK46" s="2">
        <f t="shared" si="29"/>
        <v>0</v>
      </c>
      <c r="BL46" s="41">
        <v>0</v>
      </c>
      <c r="BM46" s="2">
        <f t="shared" si="30"/>
        <v>0</v>
      </c>
      <c r="BN46" s="63">
        <v>0</v>
      </c>
      <c r="BO46" s="2">
        <f t="shared" si="31"/>
        <v>0</v>
      </c>
      <c r="BP46" s="63">
        <v>0</v>
      </c>
      <c r="BQ46" s="2">
        <f t="shared" si="32"/>
        <v>0</v>
      </c>
      <c r="BR46" s="63">
        <v>0</v>
      </c>
      <c r="BS46" s="1">
        <f t="shared" si="33"/>
        <v>0</v>
      </c>
      <c r="BT46" s="63">
        <v>0</v>
      </c>
      <c r="BU46" s="1">
        <f t="shared" si="34"/>
        <v>0</v>
      </c>
      <c r="BV46" s="63">
        <v>4</v>
      </c>
      <c r="BW46" s="1">
        <f t="shared" si="35"/>
        <v>0</v>
      </c>
      <c r="BX46" s="63">
        <v>4</v>
      </c>
      <c r="BY46" s="1">
        <f t="shared" si="36"/>
        <v>0</v>
      </c>
      <c r="BZ46" s="63">
        <v>0</v>
      </c>
      <c r="CA46" s="1">
        <f t="shared" si="37"/>
        <v>0</v>
      </c>
      <c r="CB46" s="63">
        <v>0</v>
      </c>
      <c r="CC46" s="1">
        <f t="shared" si="38"/>
        <v>0</v>
      </c>
      <c r="CD46" s="63">
        <v>0</v>
      </c>
      <c r="CE46" s="1">
        <f t="shared" si="39"/>
        <v>0</v>
      </c>
      <c r="CF46" s="63">
        <v>0</v>
      </c>
      <c r="CG46" s="1">
        <f t="shared" si="40"/>
        <v>0</v>
      </c>
      <c r="CH46" s="63">
        <v>0</v>
      </c>
      <c r="CI46" s="1">
        <f t="shared" si="41"/>
        <v>0</v>
      </c>
      <c r="CJ46" s="63">
        <v>0</v>
      </c>
      <c r="CK46" s="1">
        <f t="shared" si="42"/>
        <v>0</v>
      </c>
      <c r="CL46" s="63">
        <v>0</v>
      </c>
      <c r="CM46" s="1">
        <f t="shared" si="43"/>
        <v>0</v>
      </c>
      <c r="CN46" s="63">
        <v>0</v>
      </c>
      <c r="CO46" s="1">
        <f t="shared" si="44"/>
        <v>0</v>
      </c>
      <c r="CP46" s="63">
        <v>0</v>
      </c>
      <c r="CQ46" s="1">
        <f t="shared" si="45"/>
        <v>0</v>
      </c>
      <c r="CR46" s="63">
        <v>0</v>
      </c>
      <c r="CS46" s="1">
        <f t="shared" si="46"/>
        <v>0</v>
      </c>
      <c r="CT46" s="63">
        <v>0</v>
      </c>
      <c r="CU46" s="1">
        <f t="shared" si="47"/>
        <v>0</v>
      </c>
      <c r="CV46" s="63">
        <v>1</v>
      </c>
      <c r="CW46" s="2">
        <f t="shared" si="48"/>
        <v>0</v>
      </c>
      <c r="CX46" s="62">
        <v>1</v>
      </c>
      <c r="CY46" s="1">
        <f t="shared" si="49"/>
        <v>0</v>
      </c>
      <c r="CZ46" s="62">
        <v>1</v>
      </c>
      <c r="DA46" s="1">
        <f t="shared" si="50"/>
        <v>0</v>
      </c>
      <c r="DB46" s="62">
        <v>90.5</v>
      </c>
      <c r="DC46" s="1">
        <f t="shared" si="51"/>
        <v>0</v>
      </c>
      <c r="DD46" s="62">
        <f>9*2.6+9*1.5+9*1.5</f>
        <v>50.400000000000006</v>
      </c>
      <c r="DE46" s="1">
        <f t="shared" si="52"/>
        <v>0</v>
      </c>
      <c r="DF46" s="62">
        <v>0</v>
      </c>
      <c r="DG46" s="1">
        <f t="shared" si="53"/>
        <v>0</v>
      </c>
      <c r="DH46" s="32">
        <f t="shared" si="54"/>
        <v>0</v>
      </c>
      <c r="DI46" s="33"/>
      <c r="DJ46" s="34">
        <f t="shared" si="55"/>
        <v>0</v>
      </c>
      <c r="DK46" s="33"/>
      <c r="DL46" s="34">
        <f t="shared" si="56"/>
        <v>0</v>
      </c>
      <c r="DM46" s="33"/>
      <c r="DN46" s="34">
        <f t="shared" si="57"/>
        <v>0</v>
      </c>
      <c r="DO46" s="34">
        <f t="shared" si="58"/>
        <v>0</v>
      </c>
      <c r="DP46" s="36">
        <f t="shared" si="59"/>
        <v>0</v>
      </c>
    </row>
    <row r="47" spans="1:120" ht="15.5">
      <c r="A47" s="29"/>
      <c r="B47" s="84"/>
      <c r="C47" s="60" t="s">
        <v>119</v>
      </c>
      <c r="D47" s="61">
        <v>10</v>
      </c>
      <c r="E47" s="1">
        <f t="shared" si="0"/>
        <v>0</v>
      </c>
      <c r="F47" s="62">
        <v>5</v>
      </c>
      <c r="G47" s="1">
        <f t="shared" si="1"/>
        <v>0</v>
      </c>
      <c r="H47" s="63">
        <v>2</v>
      </c>
      <c r="I47" s="1">
        <f t="shared" si="2"/>
        <v>0</v>
      </c>
      <c r="J47" s="62">
        <v>5</v>
      </c>
      <c r="K47" s="1">
        <f t="shared" si="3"/>
        <v>0</v>
      </c>
      <c r="L47" s="63">
        <v>0</v>
      </c>
      <c r="M47" s="1">
        <f t="shared" si="4"/>
        <v>0</v>
      </c>
      <c r="N47" s="63">
        <v>18.3</v>
      </c>
      <c r="O47" s="1">
        <f t="shared" si="5"/>
        <v>0</v>
      </c>
      <c r="P47" s="63">
        <v>16</v>
      </c>
      <c r="Q47" s="1">
        <f t="shared" si="6"/>
        <v>0</v>
      </c>
      <c r="R47" s="63">
        <v>24</v>
      </c>
      <c r="S47" s="1">
        <f t="shared" si="7"/>
        <v>0</v>
      </c>
      <c r="T47" s="63">
        <v>0</v>
      </c>
      <c r="U47" s="1">
        <f t="shared" si="8"/>
        <v>0</v>
      </c>
      <c r="V47" s="63">
        <v>0</v>
      </c>
      <c r="W47" s="1">
        <f t="shared" si="9"/>
        <v>0</v>
      </c>
      <c r="X47" s="63">
        <v>0</v>
      </c>
      <c r="Y47" s="1">
        <f t="shared" si="10"/>
        <v>0</v>
      </c>
      <c r="Z47" s="63">
        <v>1</v>
      </c>
      <c r="AA47" s="1">
        <f t="shared" si="11"/>
        <v>0</v>
      </c>
      <c r="AB47" s="63">
        <f>2.5*2.5</f>
        <v>6.25</v>
      </c>
      <c r="AC47" s="1">
        <f t="shared" si="12"/>
        <v>0</v>
      </c>
      <c r="AD47" s="63">
        <v>1</v>
      </c>
      <c r="AE47" s="1">
        <f t="shared" si="13"/>
        <v>0</v>
      </c>
      <c r="AF47" s="63">
        <v>0</v>
      </c>
      <c r="AG47" s="1">
        <f t="shared" si="14"/>
        <v>0</v>
      </c>
      <c r="AH47" s="63">
        <v>0</v>
      </c>
      <c r="AI47" s="1">
        <f t="shared" si="15"/>
        <v>0</v>
      </c>
      <c r="AJ47" s="63">
        <v>0</v>
      </c>
      <c r="AK47" s="1">
        <f t="shared" si="16"/>
        <v>0</v>
      </c>
      <c r="AL47" s="63">
        <v>1</v>
      </c>
      <c r="AM47" s="1">
        <f t="shared" si="17"/>
        <v>0</v>
      </c>
      <c r="AN47" s="63">
        <v>1</v>
      </c>
      <c r="AO47" s="1">
        <f t="shared" si="18"/>
        <v>0</v>
      </c>
      <c r="AP47" s="64">
        <v>0</v>
      </c>
      <c r="AQ47" s="1">
        <f t="shared" si="19"/>
        <v>0</v>
      </c>
      <c r="AR47" s="63">
        <v>1</v>
      </c>
      <c r="AS47" s="1">
        <f t="shared" si="20"/>
        <v>0</v>
      </c>
      <c r="AT47" s="63">
        <v>1</v>
      </c>
      <c r="AU47" s="1">
        <f t="shared" si="21"/>
        <v>0</v>
      </c>
      <c r="AV47" s="62">
        <v>0</v>
      </c>
      <c r="AW47" s="1">
        <f t="shared" si="22"/>
        <v>0</v>
      </c>
      <c r="AX47" s="63">
        <v>1</v>
      </c>
      <c r="AY47" s="1">
        <f t="shared" si="23"/>
        <v>0</v>
      </c>
      <c r="AZ47" s="62"/>
      <c r="BA47" s="1">
        <f t="shared" si="24"/>
        <v>0</v>
      </c>
      <c r="BB47" s="63"/>
      <c r="BC47" s="1">
        <f t="shared" si="25"/>
        <v>0</v>
      </c>
      <c r="BD47" s="41">
        <v>0</v>
      </c>
      <c r="BE47" s="1">
        <f t="shared" si="26"/>
        <v>0</v>
      </c>
      <c r="BF47" s="63">
        <v>0</v>
      </c>
      <c r="BG47" s="2">
        <f t="shared" si="27"/>
        <v>0</v>
      </c>
      <c r="BH47" s="63">
        <v>0</v>
      </c>
      <c r="BI47" s="2">
        <f t="shared" si="28"/>
        <v>0</v>
      </c>
      <c r="BJ47" s="41">
        <v>0</v>
      </c>
      <c r="BK47" s="2">
        <f t="shared" si="29"/>
        <v>0</v>
      </c>
      <c r="BL47" s="41">
        <v>0</v>
      </c>
      <c r="BM47" s="2">
        <f t="shared" si="30"/>
        <v>0</v>
      </c>
      <c r="BN47" s="63">
        <v>0</v>
      </c>
      <c r="BO47" s="2">
        <f t="shared" si="31"/>
        <v>0</v>
      </c>
      <c r="BP47" s="63">
        <v>0</v>
      </c>
      <c r="BQ47" s="2">
        <f t="shared" si="32"/>
        <v>0</v>
      </c>
      <c r="BR47" s="63">
        <v>0</v>
      </c>
      <c r="BS47" s="1">
        <f t="shared" si="33"/>
        <v>0</v>
      </c>
      <c r="BT47" s="63">
        <v>0</v>
      </c>
      <c r="BU47" s="1">
        <f t="shared" si="34"/>
        <v>0</v>
      </c>
      <c r="BV47" s="63">
        <v>0</v>
      </c>
      <c r="BW47" s="1">
        <f t="shared" si="35"/>
        <v>0</v>
      </c>
      <c r="BX47" s="63">
        <v>0</v>
      </c>
      <c r="BY47" s="1">
        <f t="shared" si="36"/>
        <v>0</v>
      </c>
      <c r="BZ47" s="63">
        <v>0</v>
      </c>
      <c r="CA47" s="1">
        <f t="shared" si="37"/>
        <v>0</v>
      </c>
      <c r="CB47" s="63"/>
      <c r="CC47" s="1">
        <f t="shared" si="38"/>
        <v>0</v>
      </c>
      <c r="CD47" s="63"/>
      <c r="CE47" s="1">
        <f t="shared" si="39"/>
        <v>0</v>
      </c>
      <c r="CF47" s="63"/>
      <c r="CG47" s="1">
        <f t="shared" si="40"/>
        <v>0</v>
      </c>
      <c r="CH47" s="63"/>
      <c r="CI47" s="1">
        <f t="shared" si="41"/>
        <v>0</v>
      </c>
      <c r="CJ47" s="63"/>
      <c r="CK47" s="1">
        <f t="shared" si="42"/>
        <v>0</v>
      </c>
      <c r="CL47" s="63"/>
      <c r="CM47" s="1">
        <f t="shared" si="43"/>
        <v>0</v>
      </c>
      <c r="CN47" s="63"/>
      <c r="CO47" s="1">
        <f t="shared" si="44"/>
        <v>0</v>
      </c>
      <c r="CP47" s="63"/>
      <c r="CQ47" s="1">
        <f t="shared" si="45"/>
        <v>0</v>
      </c>
      <c r="CR47" s="63">
        <v>0</v>
      </c>
      <c r="CS47" s="1">
        <f t="shared" si="46"/>
        <v>0</v>
      </c>
      <c r="CT47" s="63"/>
      <c r="CU47" s="1">
        <f t="shared" si="47"/>
        <v>0</v>
      </c>
      <c r="CV47" s="63">
        <v>1</v>
      </c>
      <c r="CW47" s="2">
        <f t="shared" si="48"/>
        <v>0</v>
      </c>
      <c r="CX47" s="62">
        <v>0</v>
      </c>
      <c r="CY47" s="1">
        <f t="shared" si="49"/>
        <v>0</v>
      </c>
      <c r="CZ47" s="62"/>
      <c r="DA47" s="1">
        <f t="shared" si="50"/>
        <v>0</v>
      </c>
      <c r="DB47" s="62">
        <v>0</v>
      </c>
      <c r="DC47" s="1">
        <f t="shared" si="51"/>
        <v>0</v>
      </c>
      <c r="DD47" s="62">
        <v>0</v>
      </c>
      <c r="DE47" s="1">
        <f t="shared" si="52"/>
        <v>0</v>
      </c>
      <c r="DF47" s="62">
        <v>0</v>
      </c>
      <c r="DG47" s="1">
        <f t="shared" si="53"/>
        <v>0</v>
      </c>
      <c r="DH47" s="32">
        <f t="shared" si="54"/>
        <v>0</v>
      </c>
      <c r="DI47" s="33"/>
      <c r="DJ47" s="34">
        <f t="shared" ref="DJ47" si="60">+DI47*DH47</f>
        <v>0</v>
      </c>
      <c r="DK47" s="33"/>
      <c r="DL47" s="34">
        <f t="shared" ref="DL47" si="61">+DK47*DH47</f>
        <v>0</v>
      </c>
      <c r="DM47" s="33"/>
      <c r="DN47" s="34">
        <f t="shared" ref="DN47" si="62">+DM47*DH47</f>
        <v>0</v>
      </c>
      <c r="DO47" s="34">
        <f t="shared" ref="DO47" si="63">+$DO$2*DL47</f>
        <v>0</v>
      </c>
      <c r="DP47" s="36">
        <f t="shared" ref="DP47" si="64">+DH47+DJ47+DL47+DN47+DO47</f>
        <v>0</v>
      </c>
    </row>
    <row r="48" spans="1:120" ht="15.5">
      <c r="A48" s="29"/>
      <c r="B48" s="84"/>
      <c r="C48" s="60" t="s">
        <v>120</v>
      </c>
      <c r="D48" s="61">
        <v>136.34399999999999</v>
      </c>
      <c r="E48" s="1">
        <f t="shared" si="0"/>
        <v>0</v>
      </c>
      <c r="F48" s="62">
        <v>136.34399999999999</v>
      </c>
      <c r="G48" s="1">
        <f t="shared" si="1"/>
        <v>0</v>
      </c>
      <c r="H48" s="63">
        <v>2</v>
      </c>
      <c r="I48" s="1">
        <f t="shared" si="2"/>
        <v>0</v>
      </c>
      <c r="J48" s="62">
        <v>136.34399999999999</v>
      </c>
      <c r="K48" s="1">
        <f t="shared" si="3"/>
        <v>0</v>
      </c>
      <c r="L48" s="63">
        <v>0</v>
      </c>
      <c r="M48" s="1">
        <f t="shared" si="4"/>
        <v>0</v>
      </c>
      <c r="N48" s="63">
        <v>41.6</v>
      </c>
      <c r="O48" s="1">
        <f t="shared" si="5"/>
        <v>0</v>
      </c>
      <c r="P48" s="63">
        <f>422.84+31.64</f>
        <v>454.47999999999996</v>
      </c>
      <c r="Q48" s="1">
        <f t="shared" si="6"/>
        <v>0</v>
      </c>
      <c r="R48" s="63">
        <v>0</v>
      </c>
      <c r="S48" s="1">
        <f t="shared" si="7"/>
        <v>0</v>
      </c>
      <c r="T48" s="63">
        <v>1</v>
      </c>
      <c r="U48" s="1">
        <f t="shared" si="8"/>
        <v>0</v>
      </c>
      <c r="V48" s="63">
        <v>4</v>
      </c>
      <c r="W48" s="1">
        <f t="shared" si="9"/>
        <v>0</v>
      </c>
      <c r="X48" s="63">
        <v>0</v>
      </c>
      <c r="Y48" s="1">
        <f t="shared" si="10"/>
        <v>0</v>
      </c>
      <c r="Z48" s="63">
        <v>6</v>
      </c>
      <c r="AA48" s="1">
        <f t="shared" si="11"/>
        <v>0</v>
      </c>
      <c r="AB48" s="63">
        <v>0</v>
      </c>
      <c r="AC48" s="1">
        <f t="shared" si="12"/>
        <v>0</v>
      </c>
      <c r="AD48" s="63">
        <v>0</v>
      </c>
      <c r="AE48" s="1">
        <f t="shared" si="13"/>
        <v>0</v>
      </c>
      <c r="AF48" s="63">
        <v>0</v>
      </c>
      <c r="AG48" s="1">
        <f t="shared" si="14"/>
        <v>0</v>
      </c>
      <c r="AH48" s="63">
        <v>1</v>
      </c>
      <c r="AI48" s="1">
        <f t="shared" si="15"/>
        <v>0</v>
      </c>
      <c r="AJ48" s="63">
        <v>0</v>
      </c>
      <c r="AK48" s="1">
        <f t="shared" si="16"/>
        <v>0</v>
      </c>
      <c r="AL48" s="63">
        <v>1</v>
      </c>
      <c r="AM48" s="1">
        <f t="shared" si="17"/>
        <v>0</v>
      </c>
      <c r="AN48" s="63">
        <v>1</v>
      </c>
      <c r="AO48" s="1">
        <f t="shared" si="18"/>
        <v>0</v>
      </c>
      <c r="AP48" s="63">
        <v>0</v>
      </c>
      <c r="AQ48" s="1">
        <f t="shared" si="19"/>
        <v>0</v>
      </c>
      <c r="AR48" s="63">
        <v>2</v>
      </c>
      <c r="AS48" s="1">
        <f t="shared" si="20"/>
        <v>0</v>
      </c>
      <c r="AT48" s="63">
        <v>1</v>
      </c>
      <c r="AU48" s="1">
        <f t="shared" si="21"/>
        <v>0</v>
      </c>
      <c r="AV48" s="62">
        <v>0</v>
      </c>
      <c r="AW48" s="1">
        <f t="shared" si="22"/>
        <v>0</v>
      </c>
      <c r="AX48" s="63">
        <v>1</v>
      </c>
      <c r="AY48" s="1">
        <f t="shared" si="23"/>
        <v>0</v>
      </c>
      <c r="AZ48" s="62"/>
      <c r="BA48" s="1">
        <f t="shared" si="24"/>
        <v>0</v>
      </c>
      <c r="BB48" s="63"/>
      <c r="BC48" s="1">
        <f t="shared" si="25"/>
        <v>0</v>
      </c>
      <c r="BD48" s="41">
        <v>0</v>
      </c>
      <c r="BE48" s="1">
        <f t="shared" si="26"/>
        <v>0</v>
      </c>
      <c r="BF48" s="63">
        <v>0</v>
      </c>
      <c r="BG48" s="2">
        <f t="shared" si="27"/>
        <v>0</v>
      </c>
      <c r="BH48" s="63">
        <v>0</v>
      </c>
      <c r="BI48" s="2">
        <f t="shared" si="28"/>
        <v>0</v>
      </c>
      <c r="BJ48" s="41">
        <v>0</v>
      </c>
      <c r="BK48" s="2">
        <f t="shared" si="29"/>
        <v>0</v>
      </c>
      <c r="BL48" s="41">
        <v>0</v>
      </c>
      <c r="BM48" s="2">
        <f t="shared" si="30"/>
        <v>0</v>
      </c>
      <c r="BN48" s="63">
        <v>0</v>
      </c>
      <c r="BO48" s="2">
        <f t="shared" si="31"/>
        <v>0</v>
      </c>
      <c r="BP48" s="63">
        <v>0</v>
      </c>
      <c r="BQ48" s="2">
        <f t="shared" si="32"/>
        <v>0</v>
      </c>
      <c r="BR48" s="63">
        <v>0</v>
      </c>
      <c r="BS48" s="1">
        <f t="shared" si="33"/>
        <v>0</v>
      </c>
      <c r="BT48" s="63">
        <v>4</v>
      </c>
      <c r="BU48" s="1">
        <f t="shared" si="34"/>
        <v>0</v>
      </c>
      <c r="BV48" s="63">
        <v>0</v>
      </c>
      <c r="BW48" s="1">
        <f t="shared" si="35"/>
        <v>0</v>
      </c>
      <c r="BX48" s="63">
        <v>0</v>
      </c>
      <c r="BY48" s="1">
        <f t="shared" si="36"/>
        <v>0</v>
      </c>
      <c r="BZ48" s="63">
        <v>2</v>
      </c>
      <c r="CA48" s="1">
        <f t="shared" si="37"/>
        <v>0</v>
      </c>
      <c r="CB48" s="63">
        <v>0</v>
      </c>
      <c r="CC48" s="1">
        <f t="shared" si="38"/>
        <v>0</v>
      </c>
      <c r="CD48" s="63">
        <v>0</v>
      </c>
      <c r="CE48" s="1">
        <f t="shared" si="39"/>
        <v>0</v>
      </c>
      <c r="CF48" s="63">
        <v>0</v>
      </c>
      <c r="CG48" s="1">
        <f t="shared" si="40"/>
        <v>0</v>
      </c>
      <c r="CH48" s="63">
        <v>0</v>
      </c>
      <c r="CI48" s="1">
        <f t="shared" si="41"/>
        <v>0</v>
      </c>
      <c r="CJ48" s="63">
        <v>0</v>
      </c>
      <c r="CK48" s="1">
        <f t="shared" si="42"/>
        <v>0</v>
      </c>
      <c r="CL48" s="63">
        <v>0</v>
      </c>
      <c r="CM48" s="1">
        <f t="shared" si="43"/>
        <v>0</v>
      </c>
      <c r="CN48" s="63">
        <v>0</v>
      </c>
      <c r="CO48" s="1">
        <f t="shared" si="44"/>
        <v>0</v>
      </c>
      <c r="CP48" s="63">
        <v>0</v>
      </c>
      <c r="CQ48" s="1">
        <f t="shared" si="45"/>
        <v>0</v>
      </c>
      <c r="CR48" s="63">
        <v>0</v>
      </c>
      <c r="CS48" s="1">
        <f t="shared" si="46"/>
        <v>0</v>
      </c>
      <c r="CT48" s="63">
        <v>0</v>
      </c>
      <c r="CU48" s="1">
        <f t="shared" si="47"/>
        <v>0</v>
      </c>
      <c r="CV48" s="63">
        <v>1</v>
      </c>
      <c r="CW48" s="2">
        <f t="shared" si="48"/>
        <v>0</v>
      </c>
      <c r="CX48" s="62">
        <v>0</v>
      </c>
      <c r="CY48" s="1">
        <f t="shared" si="49"/>
        <v>0</v>
      </c>
      <c r="CZ48" s="62"/>
      <c r="DA48" s="1">
        <f t="shared" si="50"/>
        <v>0</v>
      </c>
      <c r="DB48" s="62">
        <v>0</v>
      </c>
      <c r="DC48" s="1">
        <f t="shared" si="51"/>
        <v>0</v>
      </c>
      <c r="DD48" s="62">
        <v>0</v>
      </c>
      <c r="DE48" s="1">
        <f t="shared" si="52"/>
        <v>0</v>
      </c>
      <c r="DF48" s="62">
        <v>0</v>
      </c>
      <c r="DG48" s="1">
        <f t="shared" si="53"/>
        <v>0</v>
      </c>
      <c r="DH48" s="32">
        <f t="shared" si="54"/>
        <v>0</v>
      </c>
      <c r="DI48" s="33"/>
      <c r="DJ48" s="34">
        <f t="shared" si="55"/>
        <v>0</v>
      </c>
      <c r="DK48" s="33"/>
      <c r="DL48" s="34">
        <f t="shared" si="56"/>
        <v>0</v>
      </c>
      <c r="DM48" s="33"/>
      <c r="DN48" s="34">
        <f t="shared" si="57"/>
        <v>0</v>
      </c>
      <c r="DO48" s="34">
        <f t="shared" si="58"/>
        <v>0</v>
      </c>
      <c r="DP48" s="36">
        <f t="shared" si="59"/>
        <v>0</v>
      </c>
    </row>
    <row r="49" spans="1:120" ht="15.5">
      <c r="A49" s="29"/>
      <c r="B49" s="84"/>
      <c r="C49" s="60" t="s">
        <v>121</v>
      </c>
      <c r="D49" s="61">
        <v>48.959999999999994</v>
      </c>
      <c r="E49" s="1">
        <f t="shared" si="0"/>
        <v>0</v>
      </c>
      <c r="F49" s="62">
        <v>48.959999999999994</v>
      </c>
      <c r="G49" s="1">
        <f t="shared" si="1"/>
        <v>0</v>
      </c>
      <c r="H49" s="63">
        <v>5</v>
      </c>
      <c r="I49" s="1">
        <f t="shared" si="2"/>
        <v>0</v>
      </c>
      <c r="J49" s="62">
        <v>48.959999999999994</v>
      </c>
      <c r="K49" s="1">
        <f t="shared" si="3"/>
        <v>0</v>
      </c>
      <c r="L49" s="63">
        <v>0</v>
      </c>
      <c r="M49" s="1">
        <f t="shared" si="4"/>
        <v>0</v>
      </c>
      <c r="N49" s="63">
        <v>54.84</v>
      </c>
      <c r="O49" s="1">
        <f t="shared" si="5"/>
        <v>0</v>
      </c>
      <c r="P49" s="63">
        <v>163.19999999999999</v>
      </c>
      <c r="Q49" s="1">
        <f t="shared" si="6"/>
        <v>0</v>
      </c>
      <c r="R49" s="63">
        <v>0</v>
      </c>
      <c r="S49" s="1">
        <f t="shared" si="7"/>
        <v>0</v>
      </c>
      <c r="T49" s="63">
        <v>1</v>
      </c>
      <c r="U49" s="1">
        <f t="shared" si="8"/>
        <v>0</v>
      </c>
      <c r="V49" s="63">
        <v>0</v>
      </c>
      <c r="W49" s="1">
        <f t="shared" si="9"/>
        <v>0</v>
      </c>
      <c r="X49" s="63">
        <v>0</v>
      </c>
      <c r="Y49" s="1">
        <f t="shared" si="10"/>
        <v>0</v>
      </c>
      <c r="Z49" s="63">
        <v>4</v>
      </c>
      <c r="AA49" s="1">
        <f t="shared" si="11"/>
        <v>0</v>
      </c>
      <c r="AB49" s="63">
        <v>0</v>
      </c>
      <c r="AC49" s="1">
        <f t="shared" si="12"/>
        <v>0</v>
      </c>
      <c r="AD49" s="63">
        <v>0</v>
      </c>
      <c r="AE49" s="1">
        <f t="shared" si="13"/>
        <v>0</v>
      </c>
      <c r="AF49" s="63">
        <v>0</v>
      </c>
      <c r="AG49" s="1">
        <f t="shared" si="14"/>
        <v>0</v>
      </c>
      <c r="AH49" s="63">
        <v>0</v>
      </c>
      <c r="AI49" s="1">
        <f t="shared" si="15"/>
        <v>0</v>
      </c>
      <c r="AJ49" s="63">
        <v>1</v>
      </c>
      <c r="AK49" s="1">
        <f t="shared" si="16"/>
        <v>0</v>
      </c>
      <c r="AL49" s="63">
        <v>1</v>
      </c>
      <c r="AM49" s="1">
        <f t="shared" si="17"/>
        <v>0</v>
      </c>
      <c r="AN49" s="63">
        <v>0</v>
      </c>
      <c r="AO49" s="1">
        <f t="shared" si="18"/>
        <v>0</v>
      </c>
      <c r="AP49" s="64">
        <v>1</v>
      </c>
      <c r="AQ49" s="1">
        <f t="shared" si="19"/>
        <v>0</v>
      </c>
      <c r="AR49" s="63">
        <v>2</v>
      </c>
      <c r="AS49" s="1">
        <f t="shared" si="20"/>
        <v>0</v>
      </c>
      <c r="AT49" s="63">
        <v>1</v>
      </c>
      <c r="AU49" s="1">
        <f t="shared" si="21"/>
        <v>0</v>
      </c>
      <c r="AV49" s="62">
        <v>0</v>
      </c>
      <c r="AW49" s="1">
        <f t="shared" si="22"/>
        <v>0</v>
      </c>
      <c r="AX49" s="63">
        <v>1</v>
      </c>
      <c r="AY49" s="1">
        <f t="shared" si="23"/>
        <v>0</v>
      </c>
      <c r="AZ49" s="62"/>
      <c r="BA49" s="1">
        <f t="shared" si="24"/>
        <v>0</v>
      </c>
      <c r="BB49" s="63"/>
      <c r="BC49" s="1">
        <f t="shared" si="25"/>
        <v>0</v>
      </c>
      <c r="BD49" s="41">
        <v>0</v>
      </c>
      <c r="BE49" s="1">
        <f t="shared" si="26"/>
        <v>0</v>
      </c>
      <c r="BF49" s="63"/>
      <c r="BG49" s="2">
        <f t="shared" si="27"/>
        <v>0</v>
      </c>
      <c r="BH49" s="63"/>
      <c r="BI49" s="2">
        <f t="shared" si="28"/>
        <v>0</v>
      </c>
      <c r="BJ49" s="41">
        <v>0</v>
      </c>
      <c r="BK49" s="2">
        <f t="shared" si="29"/>
        <v>0</v>
      </c>
      <c r="BL49" s="41">
        <v>0</v>
      </c>
      <c r="BM49" s="2">
        <f t="shared" si="30"/>
        <v>0</v>
      </c>
      <c r="BN49" s="63"/>
      <c r="BO49" s="2">
        <f t="shared" si="31"/>
        <v>0</v>
      </c>
      <c r="BP49" s="63"/>
      <c r="BQ49" s="2">
        <f t="shared" si="32"/>
        <v>0</v>
      </c>
      <c r="BR49" s="63"/>
      <c r="BS49" s="1">
        <f t="shared" si="33"/>
        <v>0</v>
      </c>
      <c r="BT49" s="63">
        <v>0</v>
      </c>
      <c r="BU49" s="1">
        <f t="shared" si="34"/>
        <v>0</v>
      </c>
      <c r="BV49" s="63"/>
      <c r="BW49" s="1">
        <f t="shared" si="35"/>
        <v>0</v>
      </c>
      <c r="BX49" s="63"/>
      <c r="BY49" s="1">
        <f t="shared" si="36"/>
        <v>0</v>
      </c>
      <c r="BZ49" s="63">
        <v>0</v>
      </c>
      <c r="CA49" s="1">
        <f t="shared" si="37"/>
        <v>0</v>
      </c>
      <c r="CB49" s="63"/>
      <c r="CC49" s="1">
        <f t="shared" si="38"/>
        <v>0</v>
      </c>
      <c r="CD49" s="63"/>
      <c r="CE49" s="1">
        <f t="shared" si="39"/>
        <v>0</v>
      </c>
      <c r="CF49" s="63"/>
      <c r="CG49" s="1">
        <f t="shared" si="40"/>
        <v>0</v>
      </c>
      <c r="CH49" s="63"/>
      <c r="CI49" s="1">
        <f t="shared" si="41"/>
        <v>0</v>
      </c>
      <c r="CJ49" s="63"/>
      <c r="CK49" s="1">
        <f t="shared" si="42"/>
        <v>0</v>
      </c>
      <c r="CL49" s="63"/>
      <c r="CM49" s="1">
        <f t="shared" si="43"/>
        <v>0</v>
      </c>
      <c r="CN49" s="63"/>
      <c r="CO49" s="1">
        <f t="shared" si="44"/>
        <v>0</v>
      </c>
      <c r="CP49" s="63"/>
      <c r="CQ49" s="1">
        <f t="shared" si="45"/>
        <v>0</v>
      </c>
      <c r="CR49" s="63">
        <v>0</v>
      </c>
      <c r="CS49" s="1">
        <f t="shared" si="46"/>
        <v>0</v>
      </c>
      <c r="CT49" s="63"/>
      <c r="CU49" s="1">
        <f t="shared" si="47"/>
        <v>0</v>
      </c>
      <c r="CV49" s="63">
        <v>1</v>
      </c>
      <c r="CW49" s="2">
        <f t="shared" si="48"/>
        <v>0</v>
      </c>
      <c r="CX49" s="62">
        <v>1</v>
      </c>
      <c r="CY49" s="1">
        <f t="shared" si="49"/>
        <v>0</v>
      </c>
      <c r="CZ49" s="62"/>
      <c r="DA49" s="1">
        <f t="shared" si="50"/>
        <v>0</v>
      </c>
      <c r="DB49" s="62">
        <v>0</v>
      </c>
      <c r="DC49" s="1">
        <f t="shared" si="51"/>
        <v>0</v>
      </c>
      <c r="DD49" s="62">
        <v>0</v>
      </c>
      <c r="DE49" s="1">
        <f t="shared" si="52"/>
        <v>0</v>
      </c>
      <c r="DF49" s="62">
        <v>0</v>
      </c>
      <c r="DG49" s="1">
        <f t="shared" si="53"/>
        <v>0</v>
      </c>
      <c r="DH49" s="32">
        <f t="shared" si="54"/>
        <v>0</v>
      </c>
      <c r="DI49" s="33"/>
      <c r="DJ49" s="34">
        <f t="shared" si="55"/>
        <v>0</v>
      </c>
      <c r="DK49" s="33"/>
      <c r="DL49" s="34">
        <f t="shared" si="56"/>
        <v>0</v>
      </c>
      <c r="DM49" s="33"/>
      <c r="DN49" s="34">
        <f t="shared" si="57"/>
        <v>0</v>
      </c>
      <c r="DO49" s="34">
        <f t="shared" si="58"/>
        <v>0</v>
      </c>
      <c r="DP49" s="36">
        <f t="shared" si="59"/>
        <v>0</v>
      </c>
    </row>
    <row r="50" spans="1:120" ht="15.5">
      <c r="A50" s="29"/>
      <c r="B50" s="84"/>
      <c r="C50" s="60" t="s">
        <v>122</v>
      </c>
      <c r="D50" s="61">
        <v>78.09</v>
      </c>
      <c r="E50" s="1">
        <f t="shared" si="0"/>
        <v>0</v>
      </c>
      <c r="F50" s="62">
        <v>78.09</v>
      </c>
      <c r="G50" s="1">
        <f t="shared" si="1"/>
        <v>0</v>
      </c>
      <c r="H50" s="63">
        <v>10</v>
      </c>
      <c r="I50" s="1">
        <f t="shared" si="2"/>
        <v>0</v>
      </c>
      <c r="J50" s="62">
        <v>78.09</v>
      </c>
      <c r="K50" s="1">
        <f t="shared" si="3"/>
        <v>0</v>
      </c>
      <c r="L50" s="63">
        <v>22.38</v>
      </c>
      <c r="M50" s="1">
        <f t="shared" si="4"/>
        <v>0</v>
      </c>
      <c r="N50" s="63">
        <v>22.38</v>
      </c>
      <c r="O50" s="1">
        <f t="shared" si="5"/>
        <v>0</v>
      </c>
      <c r="P50" s="63">
        <v>260.3</v>
      </c>
      <c r="Q50" s="1">
        <f t="shared" si="6"/>
        <v>0</v>
      </c>
      <c r="R50" s="63">
        <v>105.13</v>
      </c>
      <c r="S50" s="1">
        <f t="shared" si="7"/>
        <v>0</v>
      </c>
      <c r="T50" s="63">
        <v>1</v>
      </c>
      <c r="U50" s="1">
        <f t="shared" si="8"/>
        <v>0</v>
      </c>
      <c r="V50" s="63">
        <v>0</v>
      </c>
      <c r="W50" s="1">
        <f t="shared" si="9"/>
        <v>0</v>
      </c>
      <c r="X50" s="63">
        <v>0</v>
      </c>
      <c r="Y50" s="1">
        <f t="shared" si="10"/>
        <v>0</v>
      </c>
      <c r="Z50" s="63">
        <v>4</v>
      </c>
      <c r="AA50" s="1">
        <f t="shared" si="11"/>
        <v>0</v>
      </c>
      <c r="AB50" s="63">
        <v>0</v>
      </c>
      <c r="AC50" s="1">
        <f t="shared" si="12"/>
        <v>0</v>
      </c>
      <c r="AD50" s="63">
        <v>0</v>
      </c>
      <c r="AE50" s="1">
        <f t="shared" si="13"/>
        <v>0</v>
      </c>
      <c r="AF50" s="63">
        <v>0</v>
      </c>
      <c r="AG50" s="1">
        <f t="shared" si="14"/>
        <v>0</v>
      </c>
      <c r="AH50" s="63">
        <v>0</v>
      </c>
      <c r="AI50" s="1">
        <f t="shared" si="15"/>
        <v>0</v>
      </c>
      <c r="AJ50" s="63">
        <v>1</v>
      </c>
      <c r="AK50" s="1">
        <f t="shared" si="16"/>
        <v>0</v>
      </c>
      <c r="AL50" s="63">
        <v>1</v>
      </c>
      <c r="AM50" s="1">
        <f t="shared" si="17"/>
        <v>0</v>
      </c>
      <c r="AN50" s="63">
        <v>1</v>
      </c>
      <c r="AO50" s="1">
        <f t="shared" si="18"/>
        <v>0</v>
      </c>
      <c r="AP50" s="64">
        <v>1</v>
      </c>
      <c r="AQ50" s="1">
        <f t="shared" si="19"/>
        <v>0</v>
      </c>
      <c r="AR50" s="63">
        <v>2</v>
      </c>
      <c r="AS50" s="1">
        <f t="shared" si="20"/>
        <v>0</v>
      </c>
      <c r="AT50" s="63">
        <v>1</v>
      </c>
      <c r="AU50" s="1">
        <f t="shared" si="21"/>
        <v>0</v>
      </c>
      <c r="AV50" s="62">
        <v>0</v>
      </c>
      <c r="AW50" s="1">
        <f t="shared" si="22"/>
        <v>0</v>
      </c>
      <c r="AX50" s="63">
        <v>1</v>
      </c>
      <c r="AY50" s="1">
        <f t="shared" si="23"/>
        <v>0</v>
      </c>
      <c r="AZ50" s="62"/>
      <c r="BA50" s="1">
        <f t="shared" si="24"/>
        <v>0</v>
      </c>
      <c r="BB50" s="63"/>
      <c r="BC50" s="1">
        <f t="shared" si="25"/>
        <v>0</v>
      </c>
      <c r="BD50" s="41">
        <v>0</v>
      </c>
      <c r="BE50" s="1">
        <f t="shared" si="26"/>
        <v>0</v>
      </c>
      <c r="BF50" s="63">
        <v>1</v>
      </c>
      <c r="BG50" s="2">
        <f t="shared" si="27"/>
        <v>0</v>
      </c>
      <c r="BH50" s="63">
        <v>1</v>
      </c>
      <c r="BI50" s="2">
        <f t="shared" si="28"/>
        <v>0</v>
      </c>
      <c r="BJ50" s="41">
        <v>0</v>
      </c>
      <c r="BK50" s="2">
        <f t="shared" si="29"/>
        <v>0</v>
      </c>
      <c r="BL50" s="41">
        <v>0</v>
      </c>
      <c r="BM50" s="2">
        <f t="shared" si="30"/>
        <v>0</v>
      </c>
      <c r="BN50" s="63">
        <v>0</v>
      </c>
      <c r="BO50" s="2">
        <f t="shared" si="31"/>
        <v>0</v>
      </c>
      <c r="BP50" s="63">
        <v>0</v>
      </c>
      <c r="BQ50" s="2">
        <f t="shared" si="32"/>
        <v>0</v>
      </c>
      <c r="BR50" s="63">
        <v>0</v>
      </c>
      <c r="BS50" s="1">
        <f t="shared" si="33"/>
        <v>0</v>
      </c>
      <c r="BT50" s="63">
        <v>0</v>
      </c>
      <c r="BU50" s="1">
        <f t="shared" si="34"/>
        <v>0</v>
      </c>
      <c r="BV50" s="63">
        <v>0</v>
      </c>
      <c r="BW50" s="1">
        <f t="shared" si="35"/>
        <v>0</v>
      </c>
      <c r="BX50" s="63">
        <v>0</v>
      </c>
      <c r="BY50" s="1">
        <f t="shared" si="36"/>
        <v>0</v>
      </c>
      <c r="BZ50" s="63">
        <v>0</v>
      </c>
      <c r="CA50" s="1">
        <f t="shared" si="37"/>
        <v>0</v>
      </c>
      <c r="CB50" s="63">
        <v>0</v>
      </c>
      <c r="CC50" s="1">
        <f t="shared" si="38"/>
        <v>0</v>
      </c>
      <c r="CD50" s="63">
        <v>0</v>
      </c>
      <c r="CE50" s="1">
        <f t="shared" si="39"/>
        <v>0</v>
      </c>
      <c r="CF50" s="63">
        <v>0</v>
      </c>
      <c r="CG50" s="1">
        <f t="shared" si="40"/>
        <v>0</v>
      </c>
      <c r="CH50" s="63">
        <v>0</v>
      </c>
      <c r="CI50" s="1">
        <f t="shared" si="41"/>
        <v>0</v>
      </c>
      <c r="CJ50" s="63">
        <v>0</v>
      </c>
      <c r="CK50" s="1">
        <f t="shared" si="42"/>
        <v>0</v>
      </c>
      <c r="CL50" s="63">
        <v>0</v>
      </c>
      <c r="CM50" s="1">
        <f t="shared" si="43"/>
        <v>0</v>
      </c>
      <c r="CN50" s="63">
        <v>0</v>
      </c>
      <c r="CO50" s="1">
        <f t="shared" si="44"/>
        <v>0</v>
      </c>
      <c r="CP50" s="63">
        <v>0</v>
      </c>
      <c r="CQ50" s="1">
        <f t="shared" si="45"/>
        <v>0</v>
      </c>
      <c r="CR50" s="63">
        <v>0</v>
      </c>
      <c r="CS50" s="1">
        <f t="shared" si="46"/>
        <v>0</v>
      </c>
      <c r="CT50" s="63">
        <v>0</v>
      </c>
      <c r="CU50" s="1">
        <f t="shared" si="47"/>
        <v>0</v>
      </c>
      <c r="CV50" s="63">
        <v>1</v>
      </c>
      <c r="CW50" s="2">
        <f t="shared" si="48"/>
        <v>0</v>
      </c>
      <c r="CX50" s="62">
        <v>1</v>
      </c>
      <c r="CY50" s="1">
        <f t="shared" si="49"/>
        <v>0</v>
      </c>
      <c r="CZ50" s="62"/>
      <c r="DA50" s="1">
        <f t="shared" si="50"/>
        <v>0</v>
      </c>
      <c r="DB50" s="62">
        <v>0</v>
      </c>
      <c r="DC50" s="1">
        <f t="shared" si="51"/>
        <v>0</v>
      </c>
      <c r="DD50" s="62">
        <v>0</v>
      </c>
      <c r="DE50" s="1">
        <f t="shared" si="52"/>
        <v>0</v>
      </c>
      <c r="DF50" s="62">
        <v>0</v>
      </c>
      <c r="DG50" s="1">
        <f t="shared" si="53"/>
        <v>0</v>
      </c>
      <c r="DH50" s="32">
        <f t="shared" si="54"/>
        <v>0</v>
      </c>
      <c r="DI50" s="33"/>
      <c r="DJ50" s="34">
        <f t="shared" si="55"/>
        <v>0</v>
      </c>
      <c r="DK50" s="33"/>
      <c r="DL50" s="34">
        <f t="shared" si="56"/>
        <v>0</v>
      </c>
      <c r="DM50" s="33"/>
      <c r="DN50" s="34">
        <f t="shared" si="57"/>
        <v>0</v>
      </c>
      <c r="DO50" s="34">
        <f t="shared" si="58"/>
        <v>0</v>
      </c>
      <c r="DP50" s="36">
        <f t="shared" si="59"/>
        <v>0</v>
      </c>
    </row>
    <row r="51" spans="1:120" ht="15.5">
      <c r="A51" s="29"/>
      <c r="B51" s="84"/>
      <c r="C51" s="60" t="s">
        <v>123</v>
      </c>
      <c r="D51" s="61">
        <v>57.599999999999994</v>
      </c>
      <c r="E51" s="1">
        <f t="shared" si="0"/>
        <v>0</v>
      </c>
      <c r="F51" s="62">
        <v>57.599999999999994</v>
      </c>
      <c r="G51" s="1">
        <f t="shared" si="1"/>
        <v>0</v>
      </c>
      <c r="H51" s="63">
        <v>12</v>
      </c>
      <c r="I51" s="1">
        <f t="shared" si="2"/>
        <v>0</v>
      </c>
      <c r="J51" s="62">
        <v>57.599999999999994</v>
      </c>
      <c r="K51" s="1">
        <f t="shared" si="3"/>
        <v>0</v>
      </c>
      <c r="L51" s="63">
        <v>26.2</v>
      </c>
      <c r="M51" s="1">
        <f t="shared" si="4"/>
        <v>0</v>
      </c>
      <c r="N51" s="63">
        <v>26.2</v>
      </c>
      <c r="O51" s="1">
        <f t="shared" si="5"/>
        <v>0</v>
      </c>
      <c r="P51" s="63">
        <f>163+29</f>
        <v>192</v>
      </c>
      <c r="Q51" s="1">
        <f t="shared" si="6"/>
        <v>0</v>
      </c>
      <c r="R51" s="63">
        <v>97.5</v>
      </c>
      <c r="S51" s="1">
        <f t="shared" si="7"/>
        <v>0</v>
      </c>
      <c r="T51" s="63">
        <v>1</v>
      </c>
      <c r="U51" s="1">
        <f t="shared" si="8"/>
        <v>0</v>
      </c>
      <c r="V51" s="63">
        <v>2</v>
      </c>
      <c r="W51" s="1">
        <f t="shared" si="9"/>
        <v>0</v>
      </c>
      <c r="X51" s="63">
        <v>0</v>
      </c>
      <c r="Y51" s="1">
        <f t="shared" si="10"/>
        <v>0</v>
      </c>
      <c r="Z51" s="63">
        <v>3</v>
      </c>
      <c r="AA51" s="1">
        <f t="shared" si="11"/>
        <v>0</v>
      </c>
      <c r="AB51" s="63">
        <v>0</v>
      </c>
      <c r="AC51" s="1">
        <f t="shared" si="12"/>
        <v>0</v>
      </c>
      <c r="AD51" s="63">
        <v>0</v>
      </c>
      <c r="AE51" s="1">
        <f t="shared" si="13"/>
        <v>0</v>
      </c>
      <c r="AF51" s="63">
        <v>0</v>
      </c>
      <c r="AG51" s="1">
        <f t="shared" si="14"/>
        <v>0</v>
      </c>
      <c r="AH51" s="63">
        <v>1</v>
      </c>
      <c r="AI51" s="1">
        <f t="shared" si="15"/>
        <v>0</v>
      </c>
      <c r="AJ51" s="63">
        <v>0</v>
      </c>
      <c r="AK51" s="1">
        <f t="shared" si="16"/>
        <v>0</v>
      </c>
      <c r="AL51" s="63">
        <v>0</v>
      </c>
      <c r="AM51" s="1">
        <f t="shared" si="17"/>
        <v>0</v>
      </c>
      <c r="AN51" s="63">
        <v>0</v>
      </c>
      <c r="AO51" s="1">
        <f t="shared" si="18"/>
        <v>0</v>
      </c>
      <c r="AP51" s="64">
        <v>1</v>
      </c>
      <c r="AQ51" s="1">
        <f t="shared" si="19"/>
        <v>0</v>
      </c>
      <c r="AR51" s="63">
        <v>1</v>
      </c>
      <c r="AS51" s="1">
        <f t="shared" si="20"/>
        <v>0</v>
      </c>
      <c r="AT51" s="63">
        <v>1</v>
      </c>
      <c r="AU51" s="1">
        <f t="shared" si="21"/>
        <v>0</v>
      </c>
      <c r="AV51" s="62">
        <v>0</v>
      </c>
      <c r="AW51" s="1">
        <f t="shared" si="22"/>
        <v>0</v>
      </c>
      <c r="AX51" s="63">
        <v>1</v>
      </c>
      <c r="AY51" s="1">
        <f t="shared" si="23"/>
        <v>0</v>
      </c>
      <c r="AZ51" s="62"/>
      <c r="BA51" s="1">
        <f t="shared" si="24"/>
        <v>0</v>
      </c>
      <c r="BB51" s="63"/>
      <c r="BC51" s="1">
        <f t="shared" si="25"/>
        <v>0</v>
      </c>
      <c r="BD51" s="41">
        <v>0</v>
      </c>
      <c r="BE51" s="1">
        <f t="shared" si="26"/>
        <v>0</v>
      </c>
      <c r="BF51" s="63">
        <v>2</v>
      </c>
      <c r="BG51" s="2">
        <f t="shared" si="27"/>
        <v>0</v>
      </c>
      <c r="BH51" s="63">
        <v>2</v>
      </c>
      <c r="BI51" s="2">
        <f t="shared" si="28"/>
        <v>0</v>
      </c>
      <c r="BJ51" s="41">
        <v>0</v>
      </c>
      <c r="BK51" s="2">
        <f t="shared" si="29"/>
        <v>0</v>
      </c>
      <c r="BL51" s="41">
        <v>0</v>
      </c>
      <c r="BM51" s="2">
        <f t="shared" si="30"/>
        <v>0</v>
      </c>
      <c r="BN51" s="63">
        <v>0</v>
      </c>
      <c r="BO51" s="2">
        <f t="shared" si="31"/>
        <v>0</v>
      </c>
      <c r="BP51" s="63">
        <v>3</v>
      </c>
      <c r="BQ51" s="2">
        <f t="shared" si="32"/>
        <v>0</v>
      </c>
      <c r="BR51" s="63">
        <v>0</v>
      </c>
      <c r="BS51" s="1">
        <f t="shared" si="33"/>
        <v>0</v>
      </c>
      <c r="BT51" s="63">
        <v>0</v>
      </c>
      <c r="BU51" s="1">
        <f t="shared" si="34"/>
        <v>0</v>
      </c>
      <c r="BV51" s="63">
        <v>0</v>
      </c>
      <c r="BW51" s="1">
        <f t="shared" si="35"/>
        <v>0</v>
      </c>
      <c r="BX51" s="63">
        <v>0</v>
      </c>
      <c r="BY51" s="1">
        <f t="shared" si="36"/>
        <v>0</v>
      </c>
      <c r="BZ51" s="63">
        <v>0</v>
      </c>
      <c r="CA51" s="1">
        <f t="shared" si="37"/>
        <v>0</v>
      </c>
      <c r="CB51" s="63">
        <v>0</v>
      </c>
      <c r="CC51" s="1">
        <f t="shared" si="38"/>
        <v>0</v>
      </c>
      <c r="CD51" s="63">
        <v>0</v>
      </c>
      <c r="CE51" s="1">
        <f t="shared" si="39"/>
        <v>0</v>
      </c>
      <c r="CF51" s="63">
        <v>0</v>
      </c>
      <c r="CG51" s="1">
        <f t="shared" si="40"/>
        <v>0</v>
      </c>
      <c r="CH51" s="63">
        <v>0</v>
      </c>
      <c r="CI51" s="1">
        <f t="shared" si="41"/>
        <v>0</v>
      </c>
      <c r="CJ51" s="63">
        <v>0</v>
      </c>
      <c r="CK51" s="1">
        <f t="shared" si="42"/>
        <v>0</v>
      </c>
      <c r="CL51" s="63">
        <v>0</v>
      </c>
      <c r="CM51" s="1">
        <f t="shared" si="43"/>
        <v>0</v>
      </c>
      <c r="CN51" s="63">
        <v>0</v>
      </c>
      <c r="CO51" s="1">
        <f t="shared" si="44"/>
        <v>0</v>
      </c>
      <c r="CP51" s="63">
        <v>0</v>
      </c>
      <c r="CQ51" s="1">
        <f t="shared" si="45"/>
        <v>0</v>
      </c>
      <c r="CR51" s="63">
        <v>0</v>
      </c>
      <c r="CS51" s="1">
        <f t="shared" si="46"/>
        <v>0</v>
      </c>
      <c r="CT51" s="63">
        <v>1</v>
      </c>
      <c r="CU51" s="1">
        <f t="shared" si="47"/>
        <v>0</v>
      </c>
      <c r="CV51" s="63">
        <v>1</v>
      </c>
      <c r="CW51" s="2">
        <f t="shared" si="48"/>
        <v>0</v>
      </c>
      <c r="CX51" s="62">
        <v>1</v>
      </c>
      <c r="CY51" s="1">
        <f t="shared" si="49"/>
        <v>0</v>
      </c>
      <c r="CZ51" s="62"/>
      <c r="DA51" s="1">
        <f t="shared" si="50"/>
        <v>0</v>
      </c>
      <c r="DB51" s="62">
        <v>0</v>
      </c>
      <c r="DC51" s="1">
        <f t="shared" si="51"/>
        <v>0</v>
      </c>
      <c r="DD51" s="62">
        <v>0</v>
      </c>
      <c r="DE51" s="1">
        <f t="shared" si="52"/>
        <v>0</v>
      </c>
      <c r="DF51" s="62">
        <v>0</v>
      </c>
      <c r="DG51" s="1">
        <f t="shared" si="53"/>
        <v>0</v>
      </c>
      <c r="DH51" s="32">
        <f t="shared" si="54"/>
        <v>0</v>
      </c>
      <c r="DI51" s="33"/>
      <c r="DJ51" s="34">
        <f t="shared" si="55"/>
        <v>0</v>
      </c>
      <c r="DK51" s="33"/>
      <c r="DL51" s="34">
        <f t="shared" si="56"/>
        <v>0</v>
      </c>
      <c r="DM51" s="33"/>
      <c r="DN51" s="34">
        <f t="shared" si="57"/>
        <v>0</v>
      </c>
      <c r="DO51" s="34">
        <f t="shared" si="58"/>
        <v>0</v>
      </c>
      <c r="DP51" s="36">
        <f t="shared" si="59"/>
        <v>0</v>
      </c>
    </row>
    <row r="52" spans="1:120" ht="15.5">
      <c r="A52" s="29"/>
      <c r="B52" s="84"/>
      <c r="C52" s="60" t="s">
        <v>124</v>
      </c>
      <c r="D52" s="61">
        <v>30.6</v>
      </c>
      <c r="E52" s="1">
        <f t="shared" si="0"/>
        <v>0</v>
      </c>
      <c r="F52" s="62">
        <v>30.6</v>
      </c>
      <c r="G52" s="1">
        <f t="shared" si="1"/>
        <v>0</v>
      </c>
      <c r="H52" s="63">
        <v>8</v>
      </c>
      <c r="I52" s="1">
        <f t="shared" si="2"/>
        <v>0</v>
      </c>
      <c r="J52" s="62">
        <v>30.6</v>
      </c>
      <c r="K52" s="1">
        <f t="shared" si="3"/>
        <v>0</v>
      </c>
      <c r="L52" s="63">
        <v>40.32</v>
      </c>
      <c r="M52" s="1">
        <f t="shared" si="4"/>
        <v>0</v>
      </c>
      <c r="N52" s="63">
        <v>40.32</v>
      </c>
      <c r="O52" s="1">
        <f t="shared" si="5"/>
        <v>0</v>
      </c>
      <c r="P52" s="63">
        <f>85+17</f>
        <v>102</v>
      </c>
      <c r="Q52" s="1">
        <f t="shared" si="6"/>
        <v>0</v>
      </c>
      <c r="R52" s="63">
        <v>49.09</v>
      </c>
      <c r="S52" s="1">
        <f t="shared" si="7"/>
        <v>0</v>
      </c>
      <c r="T52" s="63">
        <v>1</v>
      </c>
      <c r="U52" s="1">
        <f t="shared" si="8"/>
        <v>0</v>
      </c>
      <c r="V52" s="63">
        <v>2</v>
      </c>
      <c r="W52" s="1">
        <f t="shared" si="9"/>
        <v>0</v>
      </c>
      <c r="X52" s="63">
        <v>0</v>
      </c>
      <c r="Y52" s="1">
        <f t="shared" si="10"/>
        <v>0</v>
      </c>
      <c r="Z52" s="63">
        <v>3</v>
      </c>
      <c r="AA52" s="1">
        <f t="shared" si="11"/>
        <v>0</v>
      </c>
      <c r="AB52" s="63">
        <v>21</v>
      </c>
      <c r="AC52" s="1">
        <f t="shared" si="12"/>
        <v>0</v>
      </c>
      <c r="AD52" s="63">
        <v>2</v>
      </c>
      <c r="AE52" s="1">
        <f t="shared" si="13"/>
        <v>0</v>
      </c>
      <c r="AF52" s="63">
        <v>1</v>
      </c>
      <c r="AG52" s="1">
        <f t="shared" si="14"/>
        <v>0</v>
      </c>
      <c r="AH52" s="63">
        <v>1</v>
      </c>
      <c r="AI52" s="1">
        <f t="shared" si="15"/>
        <v>0</v>
      </c>
      <c r="AJ52" s="63">
        <v>1</v>
      </c>
      <c r="AK52" s="1">
        <f t="shared" si="16"/>
        <v>0</v>
      </c>
      <c r="AL52" s="63">
        <v>0</v>
      </c>
      <c r="AM52" s="1">
        <f t="shared" si="17"/>
        <v>0</v>
      </c>
      <c r="AN52" s="63">
        <v>1</v>
      </c>
      <c r="AO52" s="1">
        <f t="shared" si="18"/>
        <v>0</v>
      </c>
      <c r="AP52" s="64">
        <v>1</v>
      </c>
      <c r="AQ52" s="1">
        <f t="shared" si="19"/>
        <v>0</v>
      </c>
      <c r="AR52" s="63">
        <v>2</v>
      </c>
      <c r="AS52" s="1">
        <f t="shared" si="20"/>
        <v>0</v>
      </c>
      <c r="AT52" s="63">
        <v>1</v>
      </c>
      <c r="AU52" s="1">
        <f t="shared" si="21"/>
        <v>0</v>
      </c>
      <c r="AV52" s="62">
        <v>0</v>
      </c>
      <c r="AW52" s="1">
        <f t="shared" si="22"/>
        <v>0</v>
      </c>
      <c r="AX52" s="63">
        <v>1</v>
      </c>
      <c r="AY52" s="1">
        <f t="shared" si="23"/>
        <v>0</v>
      </c>
      <c r="AZ52" s="62"/>
      <c r="BA52" s="1">
        <f t="shared" si="24"/>
        <v>0</v>
      </c>
      <c r="BB52" s="63"/>
      <c r="BC52" s="1">
        <f t="shared" si="25"/>
        <v>0</v>
      </c>
      <c r="BD52" s="41">
        <v>0</v>
      </c>
      <c r="BE52" s="1">
        <f t="shared" si="26"/>
        <v>0</v>
      </c>
      <c r="BF52" s="63">
        <v>1</v>
      </c>
      <c r="BG52" s="2">
        <f t="shared" si="27"/>
        <v>0</v>
      </c>
      <c r="BH52" s="63">
        <v>1</v>
      </c>
      <c r="BI52" s="2">
        <f t="shared" si="28"/>
        <v>0</v>
      </c>
      <c r="BJ52" s="41">
        <v>0</v>
      </c>
      <c r="BK52" s="2">
        <f t="shared" si="29"/>
        <v>0</v>
      </c>
      <c r="BL52" s="41">
        <v>0</v>
      </c>
      <c r="BM52" s="2">
        <f t="shared" si="30"/>
        <v>0</v>
      </c>
      <c r="BN52" s="63">
        <v>0</v>
      </c>
      <c r="BO52" s="2">
        <f t="shared" si="31"/>
        <v>0</v>
      </c>
      <c r="BP52" s="63">
        <v>0</v>
      </c>
      <c r="BQ52" s="2">
        <f t="shared" si="32"/>
        <v>0</v>
      </c>
      <c r="BR52" s="63">
        <v>0</v>
      </c>
      <c r="BS52" s="1">
        <f t="shared" si="33"/>
        <v>0</v>
      </c>
      <c r="BT52" s="63">
        <v>0</v>
      </c>
      <c r="BU52" s="1">
        <f t="shared" si="34"/>
        <v>0</v>
      </c>
      <c r="BV52" s="63">
        <v>0</v>
      </c>
      <c r="BW52" s="1">
        <f t="shared" si="35"/>
        <v>0</v>
      </c>
      <c r="BX52" s="63">
        <v>0</v>
      </c>
      <c r="BY52" s="1">
        <f t="shared" si="36"/>
        <v>0</v>
      </c>
      <c r="BZ52" s="63">
        <v>0</v>
      </c>
      <c r="CA52" s="1">
        <f t="shared" si="37"/>
        <v>0</v>
      </c>
      <c r="CB52" s="63">
        <v>0</v>
      </c>
      <c r="CC52" s="1">
        <f t="shared" si="38"/>
        <v>0</v>
      </c>
      <c r="CD52" s="63">
        <v>0</v>
      </c>
      <c r="CE52" s="1">
        <f t="shared" si="39"/>
        <v>0</v>
      </c>
      <c r="CF52" s="63">
        <v>0</v>
      </c>
      <c r="CG52" s="1">
        <f t="shared" si="40"/>
        <v>0</v>
      </c>
      <c r="CH52" s="63">
        <v>0</v>
      </c>
      <c r="CI52" s="1">
        <f t="shared" si="41"/>
        <v>0</v>
      </c>
      <c r="CJ52" s="63">
        <v>0</v>
      </c>
      <c r="CK52" s="1">
        <f t="shared" si="42"/>
        <v>0</v>
      </c>
      <c r="CL52" s="63">
        <v>0</v>
      </c>
      <c r="CM52" s="1">
        <f t="shared" si="43"/>
        <v>0</v>
      </c>
      <c r="CN52" s="63">
        <v>0</v>
      </c>
      <c r="CO52" s="1">
        <f t="shared" si="44"/>
        <v>0</v>
      </c>
      <c r="CP52" s="63">
        <v>0</v>
      </c>
      <c r="CQ52" s="1">
        <f t="shared" si="45"/>
        <v>0</v>
      </c>
      <c r="CR52" s="63">
        <v>0</v>
      </c>
      <c r="CS52" s="1">
        <f t="shared" si="46"/>
        <v>0</v>
      </c>
      <c r="CT52" s="63">
        <v>1</v>
      </c>
      <c r="CU52" s="1">
        <f t="shared" si="47"/>
        <v>0</v>
      </c>
      <c r="CV52" s="63">
        <v>1</v>
      </c>
      <c r="CW52" s="2">
        <f t="shared" si="48"/>
        <v>0</v>
      </c>
      <c r="CX52" s="62">
        <v>1</v>
      </c>
      <c r="CY52" s="1">
        <f t="shared" si="49"/>
        <v>0</v>
      </c>
      <c r="CZ52" s="62"/>
      <c r="DA52" s="1">
        <f t="shared" si="50"/>
        <v>0</v>
      </c>
      <c r="DB52" s="62">
        <v>0</v>
      </c>
      <c r="DC52" s="1">
        <f t="shared" si="51"/>
        <v>0</v>
      </c>
      <c r="DD52" s="62">
        <v>0</v>
      </c>
      <c r="DE52" s="1">
        <f t="shared" si="52"/>
        <v>0</v>
      </c>
      <c r="DF52" s="62">
        <v>0</v>
      </c>
      <c r="DG52" s="1">
        <f t="shared" si="53"/>
        <v>0</v>
      </c>
      <c r="DH52" s="32">
        <f t="shared" si="54"/>
        <v>0</v>
      </c>
      <c r="DI52" s="33"/>
      <c r="DJ52" s="34">
        <f t="shared" si="55"/>
        <v>0</v>
      </c>
      <c r="DK52" s="33"/>
      <c r="DL52" s="34">
        <f t="shared" si="56"/>
        <v>0</v>
      </c>
      <c r="DM52" s="33"/>
      <c r="DN52" s="34">
        <f t="shared" si="57"/>
        <v>0</v>
      </c>
      <c r="DO52" s="34">
        <f t="shared" si="58"/>
        <v>0</v>
      </c>
      <c r="DP52" s="36">
        <f t="shared" si="59"/>
        <v>0</v>
      </c>
    </row>
    <row r="53" spans="1:120" ht="15.5">
      <c r="A53" s="29"/>
      <c r="B53" s="84"/>
      <c r="C53" s="60" t="s">
        <v>84</v>
      </c>
      <c r="D53" s="61">
        <v>83.46</v>
      </c>
      <c r="E53" s="1">
        <f t="shared" si="0"/>
        <v>0</v>
      </c>
      <c r="F53" s="62">
        <v>83.46</v>
      </c>
      <c r="G53" s="1">
        <f t="shared" si="1"/>
        <v>0</v>
      </c>
      <c r="H53" s="63">
        <v>11</v>
      </c>
      <c r="I53" s="1">
        <f t="shared" si="2"/>
        <v>0</v>
      </c>
      <c r="J53" s="62">
        <v>83.46</v>
      </c>
      <c r="K53" s="1">
        <f t="shared" si="3"/>
        <v>0</v>
      </c>
      <c r="L53" s="63">
        <v>54</v>
      </c>
      <c r="M53" s="1">
        <f t="shared" si="4"/>
        <v>0</v>
      </c>
      <c r="N53" s="63">
        <v>54</v>
      </c>
      <c r="O53" s="1">
        <f t="shared" si="5"/>
        <v>0</v>
      </c>
      <c r="P53" s="63">
        <f>248+30.2</f>
        <v>278.2</v>
      </c>
      <c r="Q53" s="1">
        <f t="shared" si="6"/>
        <v>0</v>
      </c>
      <c r="R53" s="63">
        <v>75.17</v>
      </c>
      <c r="S53" s="1">
        <f t="shared" si="7"/>
        <v>0</v>
      </c>
      <c r="T53" s="63">
        <v>1</v>
      </c>
      <c r="U53" s="1">
        <f t="shared" si="8"/>
        <v>0</v>
      </c>
      <c r="V53" s="63">
        <v>2</v>
      </c>
      <c r="W53" s="1">
        <f t="shared" si="9"/>
        <v>0</v>
      </c>
      <c r="X53" s="63">
        <v>0</v>
      </c>
      <c r="Y53" s="1">
        <f t="shared" si="10"/>
        <v>0</v>
      </c>
      <c r="Z53" s="63">
        <v>6</v>
      </c>
      <c r="AA53" s="1">
        <f t="shared" si="11"/>
        <v>0</v>
      </c>
      <c r="AB53" s="63">
        <v>0</v>
      </c>
      <c r="AC53" s="1">
        <f t="shared" si="12"/>
        <v>0</v>
      </c>
      <c r="AD53" s="63">
        <v>0</v>
      </c>
      <c r="AE53" s="1">
        <f t="shared" si="13"/>
        <v>0</v>
      </c>
      <c r="AF53" s="63">
        <v>0</v>
      </c>
      <c r="AG53" s="1">
        <f t="shared" si="14"/>
        <v>0</v>
      </c>
      <c r="AH53" s="63">
        <v>0</v>
      </c>
      <c r="AI53" s="1">
        <f t="shared" si="15"/>
        <v>0</v>
      </c>
      <c r="AJ53" s="63">
        <v>1</v>
      </c>
      <c r="AK53" s="1">
        <f t="shared" si="16"/>
        <v>0</v>
      </c>
      <c r="AL53" s="63">
        <v>0</v>
      </c>
      <c r="AM53" s="1">
        <f t="shared" si="17"/>
        <v>0</v>
      </c>
      <c r="AN53" s="63">
        <v>1</v>
      </c>
      <c r="AO53" s="1">
        <f t="shared" si="18"/>
        <v>0</v>
      </c>
      <c r="AP53" s="64">
        <v>1</v>
      </c>
      <c r="AQ53" s="1">
        <f t="shared" si="19"/>
        <v>0</v>
      </c>
      <c r="AR53" s="63">
        <v>0</v>
      </c>
      <c r="AS53" s="1">
        <f t="shared" si="20"/>
        <v>0</v>
      </c>
      <c r="AT53" s="63">
        <v>1</v>
      </c>
      <c r="AU53" s="1">
        <f t="shared" si="21"/>
        <v>0</v>
      </c>
      <c r="AV53" s="62">
        <v>0</v>
      </c>
      <c r="AW53" s="1">
        <f t="shared" si="22"/>
        <v>0</v>
      </c>
      <c r="AX53" s="63">
        <v>1</v>
      </c>
      <c r="AY53" s="1">
        <f t="shared" si="23"/>
        <v>0</v>
      </c>
      <c r="AZ53" s="62"/>
      <c r="BA53" s="1">
        <f t="shared" si="24"/>
        <v>0</v>
      </c>
      <c r="BB53" s="63"/>
      <c r="BC53" s="1">
        <f t="shared" si="25"/>
        <v>0</v>
      </c>
      <c r="BD53" s="41">
        <v>0</v>
      </c>
      <c r="BE53" s="1">
        <f t="shared" si="26"/>
        <v>0</v>
      </c>
      <c r="BF53" s="63">
        <v>0</v>
      </c>
      <c r="BG53" s="2">
        <f t="shared" si="27"/>
        <v>0</v>
      </c>
      <c r="BH53" s="63">
        <v>0</v>
      </c>
      <c r="BI53" s="2">
        <f t="shared" si="28"/>
        <v>0</v>
      </c>
      <c r="BJ53" s="41">
        <v>0</v>
      </c>
      <c r="BK53" s="2">
        <f t="shared" si="29"/>
        <v>0</v>
      </c>
      <c r="BL53" s="41">
        <v>0</v>
      </c>
      <c r="BM53" s="2">
        <f t="shared" si="30"/>
        <v>0</v>
      </c>
      <c r="BN53" s="63">
        <v>0</v>
      </c>
      <c r="BO53" s="2">
        <f t="shared" si="31"/>
        <v>0</v>
      </c>
      <c r="BP53" s="63">
        <v>0</v>
      </c>
      <c r="BQ53" s="2">
        <f t="shared" si="32"/>
        <v>0</v>
      </c>
      <c r="BR53" s="63">
        <v>0</v>
      </c>
      <c r="BS53" s="1">
        <f t="shared" si="33"/>
        <v>0</v>
      </c>
      <c r="BT53" s="63">
        <v>0</v>
      </c>
      <c r="BU53" s="1">
        <f t="shared" si="34"/>
        <v>0</v>
      </c>
      <c r="BV53" s="63">
        <v>0</v>
      </c>
      <c r="BW53" s="1">
        <f t="shared" si="35"/>
        <v>0</v>
      </c>
      <c r="BX53" s="63">
        <v>0</v>
      </c>
      <c r="BY53" s="1">
        <f t="shared" si="36"/>
        <v>0</v>
      </c>
      <c r="BZ53" s="63">
        <v>0</v>
      </c>
      <c r="CA53" s="1">
        <f t="shared" si="37"/>
        <v>0</v>
      </c>
      <c r="CB53" s="63">
        <v>0</v>
      </c>
      <c r="CC53" s="1">
        <f t="shared" si="38"/>
        <v>0</v>
      </c>
      <c r="CD53" s="63">
        <v>0</v>
      </c>
      <c r="CE53" s="1">
        <f t="shared" si="39"/>
        <v>0</v>
      </c>
      <c r="CF53" s="63">
        <v>0</v>
      </c>
      <c r="CG53" s="1">
        <f t="shared" si="40"/>
        <v>0</v>
      </c>
      <c r="CH53" s="63">
        <v>0</v>
      </c>
      <c r="CI53" s="1">
        <f t="shared" si="41"/>
        <v>0</v>
      </c>
      <c r="CJ53" s="63">
        <v>0</v>
      </c>
      <c r="CK53" s="1">
        <f t="shared" si="42"/>
        <v>0</v>
      </c>
      <c r="CL53" s="63">
        <v>0</v>
      </c>
      <c r="CM53" s="1">
        <f t="shared" si="43"/>
        <v>0</v>
      </c>
      <c r="CN53" s="63">
        <v>0</v>
      </c>
      <c r="CO53" s="1">
        <f t="shared" si="44"/>
        <v>0</v>
      </c>
      <c r="CP53" s="63">
        <v>0</v>
      </c>
      <c r="CQ53" s="1">
        <f t="shared" si="45"/>
        <v>0</v>
      </c>
      <c r="CR53" s="63">
        <v>0</v>
      </c>
      <c r="CS53" s="1">
        <f t="shared" si="46"/>
        <v>0</v>
      </c>
      <c r="CT53" s="63">
        <v>1</v>
      </c>
      <c r="CU53" s="1">
        <f t="shared" si="47"/>
        <v>0</v>
      </c>
      <c r="CV53" s="63">
        <v>1</v>
      </c>
      <c r="CW53" s="2">
        <f t="shared" si="48"/>
        <v>0</v>
      </c>
      <c r="CX53" s="62">
        <v>1</v>
      </c>
      <c r="CY53" s="1">
        <f t="shared" si="49"/>
        <v>0</v>
      </c>
      <c r="CZ53" s="62">
        <v>1</v>
      </c>
      <c r="DA53" s="1">
        <f t="shared" si="50"/>
        <v>0</v>
      </c>
      <c r="DB53" s="62">
        <v>0</v>
      </c>
      <c r="DC53" s="1">
        <f t="shared" si="51"/>
        <v>0</v>
      </c>
      <c r="DD53" s="62">
        <v>0</v>
      </c>
      <c r="DE53" s="1">
        <f t="shared" si="52"/>
        <v>0</v>
      </c>
      <c r="DF53" s="62">
        <v>0</v>
      </c>
      <c r="DG53" s="1">
        <f t="shared" si="53"/>
        <v>0</v>
      </c>
      <c r="DH53" s="32">
        <f t="shared" si="54"/>
        <v>0</v>
      </c>
      <c r="DI53" s="33"/>
      <c r="DJ53" s="34">
        <f t="shared" si="55"/>
        <v>0</v>
      </c>
      <c r="DK53" s="33"/>
      <c r="DL53" s="34">
        <f t="shared" si="56"/>
        <v>0</v>
      </c>
      <c r="DM53" s="33"/>
      <c r="DN53" s="34">
        <f t="shared" si="57"/>
        <v>0</v>
      </c>
      <c r="DO53" s="34">
        <f t="shared" si="58"/>
        <v>0</v>
      </c>
      <c r="DP53" s="36">
        <f t="shared" si="59"/>
        <v>0</v>
      </c>
    </row>
    <row r="54" spans="1:120" ht="15.5">
      <c r="A54" s="29"/>
      <c r="B54" s="84"/>
      <c r="C54" s="60" t="s">
        <v>85</v>
      </c>
      <c r="D54" s="61">
        <v>39.9</v>
      </c>
      <c r="E54" s="1">
        <f t="shared" si="0"/>
        <v>0</v>
      </c>
      <c r="F54" s="62">
        <v>39.9</v>
      </c>
      <c r="G54" s="1">
        <f t="shared" si="1"/>
        <v>0</v>
      </c>
      <c r="H54" s="63">
        <v>12</v>
      </c>
      <c r="I54" s="1">
        <f t="shared" si="2"/>
        <v>0</v>
      </c>
      <c r="J54" s="62">
        <v>39.9</v>
      </c>
      <c r="K54" s="1">
        <f t="shared" si="3"/>
        <v>0</v>
      </c>
      <c r="L54" s="63">
        <v>0</v>
      </c>
      <c r="M54" s="1">
        <f t="shared" si="4"/>
        <v>0</v>
      </c>
      <c r="N54" s="63">
        <v>24</v>
      </c>
      <c r="O54" s="1">
        <f t="shared" si="5"/>
        <v>0</v>
      </c>
      <c r="P54" s="63">
        <f>113+20</f>
        <v>133</v>
      </c>
      <c r="Q54" s="1">
        <f t="shared" si="6"/>
        <v>0</v>
      </c>
      <c r="R54" s="63">
        <v>65.45</v>
      </c>
      <c r="S54" s="1">
        <f t="shared" si="7"/>
        <v>0</v>
      </c>
      <c r="T54" s="63">
        <v>1</v>
      </c>
      <c r="U54" s="1">
        <f t="shared" si="8"/>
        <v>0</v>
      </c>
      <c r="V54" s="63">
        <v>0</v>
      </c>
      <c r="W54" s="1">
        <f t="shared" si="9"/>
        <v>0</v>
      </c>
      <c r="X54" s="63">
        <v>0</v>
      </c>
      <c r="Y54" s="1">
        <f t="shared" si="10"/>
        <v>0</v>
      </c>
      <c r="Z54" s="63">
        <v>4</v>
      </c>
      <c r="AA54" s="1">
        <f t="shared" si="11"/>
        <v>0</v>
      </c>
      <c r="AB54" s="63">
        <v>0</v>
      </c>
      <c r="AC54" s="1">
        <f t="shared" si="12"/>
        <v>0</v>
      </c>
      <c r="AD54" s="63">
        <v>0</v>
      </c>
      <c r="AE54" s="1">
        <f t="shared" si="13"/>
        <v>0</v>
      </c>
      <c r="AF54" s="63">
        <v>0</v>
      </c>
      <c r="AG54" s="1">
        <f t="shared" si="14"/>
        <v>0</v>
      </c>
      <c r="AH54" s="63">
        <v>0</v>
      </c>
      <c r="AI54" s="1">
        <f t="shared" si="15"/>
        <v>0</v>
      </c>
      <c r="AJ54" s="63">
        <v>1</v>
      </c>
      <c r="AK54" s="1">
        <f t="shared" si="16"/>
        <v>0</v>
      </c>
      <c r="AL54" s="63">
        <v>0</v>
      </c>
      <c r="AM54" s="1">
        <f t="shared" si="17"/>
        <v>0</v>
      </c>
      <c r="AN54" s="63">
        <v>1</v>
      </c>
      <c r="AO54" s="1">
        <f t="shared" si="18"/>
        <v>0</v>
      </c>
      <c r="AP54" s="64">
        <v>1</v>
      </c>
      <c r="AQ54" s="1">
        <f t="shared" si="19"/>
        <v>0</v>
      </c>
      <c r="AR54" s="63">
        <v>2</v>
      </c>
      <c r="AS54" s="1">
        <f t="shared" si="20"/>
        <v>0</v>
      </c>
      <c r="AT54" s="63">
        <v>1</v>
      </c>
      <c r="AU54" s="1">
        <f t="shared" si="21"/>
        <v>0</v>
      </c>
      <c r="AV54" s="62">
        <v>0</v>
      </c>
      <c r="AW54" s="1">
        <f t="shared" si="22"/>
        <v>0</v>
      </c>
      <c r="AX54" s="63">
        <v>1</v>
      </c>
      <c r="AY54" s="1">
        <f t="shared" si="23"/>
        <v>0</v>
      </c>
      <c r="AZ54" s="62"/>
      <c r="BA54" s="1">
        <f t="shared" si="24"/>
        <v>0</v>
      </c>
      <c r="BB54" s="63"/>
      <c r="BC54" s="1">
        <f t="shared" si="25"/>
        <v>0</v>
      </c>
      <c r="BD54" s="41">
        <v>0</v>
      </c>
      <c r="BE54" s="1">
        <f t="shared" si="26"/>
        <v>0</v>
      </c>
      <c r="BF54" s="63">
        <v>0</v>
      </c>
      <c r="BG54" s="2">
        <f t="shared" si="27"/>
        <v>0</v>
      </c>
      <c r="BH54" s="63">
        <v>0</v>
      </c>
      <c r="BI54" s="2">
        <f t="shared" si="28"/>
        <v>0</v>
      </c>
      <c r="BJ54" s="41">
        <v>0</v>
      </c>
      <c r="BK54" s="2">
        <f t="shared" si="29"/>
        <v>0</v>
      </c>
      <c r="BL54" s="41">
        <v>0</v>
      </c>
      <c r="BM54" s="2">
        <f t="shared" si="30"/>
        <v>0</v>
      </c>
      <c r="BN54" s="63">
        <v>0</v>
      </c>
      <c r="BO54" s="2">
        <f t="shared" si="31"/>
        <v>0</v>
      </c>
      <c r="BP54" s="63">
        <v>0</v>
      </c>
      <c r="BQ54" s="2">
        <f t="shared" si="32"/>
        <v>0</v>
      </c>
      <c r="BR54" s="63">
        <v>0</v>
      </c>
      <c r="BS54" s="1">
        <f t="shared" si="33"/>
        <v>0</v>
      </c>
      <c r="BT54" s="63">
        <v>0</v>
      </c>
      <c r="BU54" s="1">
        <f t="shared" si="34"/>
        <v>0</v>
      </c>
      <c r="BV54" s="63">
        <v>2</v>
      </c>
      <c r="BW54" s="1">
        <f t="shared" si="35"/>
        <v>0</v>
      </c>
      <c r="BX54" s="63">
        <v>2</v>
      </c>
      <c r="BY54" s="1">
        <f t="shared" si="36"/>
        <v>0</v>
      </c>
      <c r="BZ54" s="63">
        <v>0</v>
      </c>
      <c r="CA54" s="1">
        <f t="shared" si="37"/>
        <v>0</v>
      </c>
      <c r="CB54" s="63">
        <v>0</v>
      </c>
      <c r="CC54" s="1">
        <f t="shared" si="38"/>
        <v>0</v>
      </c>
      <c r="CD54" s="63">
        <v>0</v>
      </c>
      <c r="CE54" s="1">
        <f t="shared" si="39"/>
        <v>0</v>
      </c>
      <c r="CF54" s="63">
        <v>0</v>
      </c>
      <c r="CG54" s="1">
        <f t="shared" si="40"/>
        <v>0</v>
      </c>
      <c r="CH54" s="63">
        <v>0</v>
      </c>
      <c r="CI54" s="1">
        <f t="shared" si="41"/>
        <v>0</v>
      </c>
      <c r="CJ54" s="63">
        <v>0</v>
      </c>
      <c r="CK54" s="1">
        <f t="shared" si="42"/>
        <v>0</v>
      </c>
      <c r="CL54" s="63">
        <v>0</v>
      </c>
      <c r="CM54" s="1">
        <f t="shared" si="43"/>
        <v>0</v>
      </c>
      <c r="CN54" s="63">
        <v>0</v>
      </c>
      <c r="CO54" s="1">
        <f t="shared" si="44"/>
        <v>0</v>
      </c>
      <c r="CP54" s="63">
        <v>0</v>
      </c>
      <c r="CQ54" s="1">
        <f t="shared" si="45"/>
        <v>0</v>
      </c>
      <c r="CR54" s="63">
        <v>0</v>
      </c>
      <c r="CS54" s="1">
        <f t="shared" si="46"/>
        <v>0</v>
      </c>
      <c r="CT54" s="63">
        <v>0</v>
      </c>
      <c r="CU54" s="1">
        <f t="shared" si="47"/>
        <v>0</v>
      </c>
      <c r="CV54" s="63">
        <v>1</v>
      </c>
      <c r="CW54" s="2">
        <f t="shared" si="48"/>
        <v>0</v>
      </c>
      <c r="CX54" s="62">
        <v>0</v>
      </c>
      <c r="CY54" s="1">
        <f t="shared" si="49"/>
        <v>0</v>
      </c>
      <c r="CZ54" s="62"/>
      <c r="DA54" s="1">
        <f t="shared" si="50"/>
        <v>0</v>
      </c>
      <c r="DB54" s="62">
        <v>0</v>
      </c>
      <c r="DC54" s="1">
        <f t="shared" si="51"/>
        <v>0</v>
      </c>
      <c r="DD54" s="62">
        <v>0</v>
      </c>
      <c r="DE54" s="1">
        <f t="shared" si="52"/>
        <v>0</v>
      </c>
      <c r="DF54" s="62">
        <v>0</v>
      </c>
      <c r="DG54" s="1">
        <f t="shared" si="53"/>
        <v>0</v>
      </c>
      <c r="DH54" s="32">
        <f t="shared" si="54"/>
        <v>0</v>
      </c>
      <c r="DI54" s="33"/>
      <c r="DJ54" s="34">
        <f t="shared" si="55"/>
        <v>0</v>
      </c>
      <c r="DK54" s="33"/>
      <c r="DL54" s="34">
        <f t="shared" si="56"/>
        <v>0</v>
      </c>
      <c r="DM54" s="33"/>
      <c r="DN54" s="34">
        <f t="shared" si="57"/>
        <v>0</v>
      </c>
      <c r="DO54" s="34">
        <f t="shared" si="58"/>
        <v>0</v>
      </c>
      <c r="DP54" s="36">
        <f t="shared" si="59"/>
        <v>0</v>
      </c>
    </row>
    <row r="55" spans="1:120" ht="15.5">
      <c r="A55" s="29"/>
      <c r="B55" s="84"/>
      <c r="C55" s="60" t="s">
        <v>86</v>
      </c>
      <c r="D55" s="61">
        <v>71.099999999999994</v>
      </c>
      <c r="E55" s="1">
        <f t="shared" si="0"/>
        <v>0</v>
      </c>
      <c r="F55" s="62">
        <v>71.099999999999994</v>
      </c>
      <c r="G55" s="1">
        <f t="shared" si="1"/>
        <v>0</v>
      </c>
      <c r="H55" s="63">
        <v>8</v>
      </c>
      <c r="I55" s="1">
        <f t="shared" si="2"/>
        <v>0</v>
      </c>
      <c r="J55" s="62">
        <v>71.099999999999994</v>
      </c>
      <c r="K55" s="1">
        <f t="shared" si="3"/>
        <v>0</v>
      </c>
      <c r="L55" s="63">
        <v>51</v>
      </c>
      <c r="M55" s="1">
        <f t="shared" si="4"/>
        <v>0</v>
      </c>
      <c r="N55" s="63">
        <v>25</v>
      </c>
      <c r="O55" s="1">
        <f t="shared" si="5"/>
        <v>0</v>
      </c>
      <c r="P55" s="63">
        <f>205+32</f>
        <v>237</v>
      </c>
      <c r="Q55" s="1">
        <f t="shared" si="6"/>
        <v>0</v>
      </c>
      <c r="R55" s="63">
        <v>85.61</v>
      </c>
      <c r="S55" s="1">
        <f t="shared" si="7"/>
        <v>0</v>
      </c>
      <c r="T55" s="63">
        <v>1</v>
      </c>
      <c r="U55" s="1">
        <f t="shared" si="8"/>
        <v>0</v>
      </c>
      <c r="V55" s="63">
        <v>7</v>
      </c>
      <c r="W55" s="1">
        <f t="shared" si="9"/>
        <v>0</v>
      </c>
      <c r="X55" s="63">
        <v>0</v>
      </c>
      <c r="Y55" s="1">
        <f t="shared" si="10"/>
        <v>0</v>
      </c>
      <c r="Z55" s="63">
        <v>8</v>
      </c>
      <c r="AA55" s="1">
        <f t="shared" si="11"/>
        <v>0</v>
      </c>
      <c r="AB55" s="63">
        <v>0</v>
      </c>
      <c r="AC55" s="1">
        <f t="shared" si="12"/>
        <v>0</v>
      </c>
      <c r="AD55" s="63">
        <v>0</v>
      </c>
      <c r="AE55" s="1">
        <f t="shared" si="13"/>
        <v>0</v>
      </c>
      <c r="AF55" s="63">
        <v>0</v>
      </c>
      <c r="AG55" s="1">
        <f t="shared" si="14"/>
        <v>0</v>
      </c>
      <c r="AH55" s="63">
        <v>0</v>
      </c>
      <c r="AI55" s="1">
        <f t="shared" si="15"/>
        <v>0</v>
      </c>
      <c r="AJ55" s="63">
        <v>1</v>
      </c>
      <c r="AK55" s="1">
        <f t="shared" si="16"/>
        <v>0</v>
      </c>
      <c r="AL55" s="63">
        <v>0</v>
      </c>
      <c r="AM55" s="1">
        <f t="shared" si="17"/>
        <v>0</v>
      </c>
      <c r="AN55" s="63">
        <v>0</v>
      </c>
      <c r="AO55" s="1">
        <f t="shared" si="18"/>
        <v>0</v>
      </c>
      <c r="AP55" s="64">
        <v>1</v>
      </c>
      <c r="AQ55" s="1">
        <f t="shared" si="19"/>
        <v>0</v>
      </c>
      <c r="AR55" s="63">
        <v>0</v>
      </c>
      <c r="AS55" s="1">
        <f t="shared" si="20"/>
        <v>0</v>
      </c>
      <c r="AT55" s="63">
        <v>1</v>
      </c>
      <c r="AU55" s="1">
        <f t="shared" si="21"/>
        <v>0</v>
      </c>
      <c r="AV55" s="62">
        <v>0</v>
      </c>
      <c r="AW55" s="1">
        <f t="shared" si="22"/>
        <v>0</v>
      </c>
      <c r="AX55" s="63">
        <v>1</v>
      </c>
      <c r="AY55" s="1">
        <f t="shared" si="23"/>
        <v>0</v>
      </c>
      <c r="AZ55" s="62"/>
      <c r="BA55" s="1">
        <f t="shared" si="24"/>
        <v>0</v>
      </c>
      <c r="BB55" s="63"/>
      <c r="BC55" s="1">
        <f t="shared" si="25"/>
        <v>0</v>
      </c>
      <c r="BD55" s="41">
        <v>0</v>
      </c>
      <c r="BE55" s="1">
        <f t="shared" si="26"/>
        <v>0</v>
      </c>
      <c r="BF55" s="63">
        <v>1</v>
      </c>
      <c r="BG55" s="2">
        <f t="shared" si="27"/>
        <v>0</v>
      </c>
      <c r="BH55" s="63">
        <v>1</v>
      </c>
      <c r="BI55" s="2">
        <f t="shared" si="28"/>
        <v>0</v>
      </c>
      <c r="BJ55" s="41">
        <v>0</v>
      </c>
      <c r="BK55" s="2">
        <f t="shared" si="29"/>
        <v>0</v>
      </c>
      <c r="BL55" s="41">
        <v>0</v>
      </c>
      <c r="BM55" s="2">
        <f t="shared" si="30"/>
        <v>0</v>
      </c>
      <c r="BN55" s="63">
        <v>0</v>
      </c>
      <c r="BO55" s="2">
        <f t="shared" si="31"/>
        <v>0</v>
      </c>
      <c r="BP55" s="63">
        <v>0</v>
      </c>
      <c r="BQ55" s="2">
        <f t="shared" si="32"/>
        <v>0</v>
      </c>
      <c r="BR55" s="63">
        <v>0</v>
      </c>
      <c r="BS55" s="1">
        <f t="shared" si="33"/>
        <v>0</v>
      </c>
      <c r="BT55" s="63">
        <v>0</v>
      </c>
      <c r="BU55" s="1">
        <f t="shared" si="34"/>
        <v>0</v>
      </c>
      <c r="BV55" s="63">
        <v>0</v>
      </c>
      <c r="BW55" s="1">
        <f t="shared" si="35"/>
        <v>0</v>
      </c>
      <c r="BX55" s="63">
        <v>0</v>
      </c>
      <c r="BY55" s="1">
        <f t="shared" si="36"/>
        <v>0</v>
      </c>
      <c r="BZ55" s="63">
        <v>0</v>
      </c>
      <c r="CA55" s="1">
        <f t="shared" si="37"/>
        <v>0</v>
      </c>
      <c r="CB55" s="63">
        <v>0</v>
      </c>
      <c r="CC55" s="1">
        <f t="shared" si="38"/>
        <v>0</v>
      </c>
      <c r="CD55" s="63">
        <v>0</v>
      </c>
      <c r="CE55" s="1">
        <f t="shared" si="39"/>
        <v>0</v>
      </c>
      <c r="CF55" s="63">
        <v>0</v>
      </c>
      <c r="CG55" s="1">
        <f t="shared" si="40"/>
        <v>0</v>
      </c>
      <c r="CH55" s="63">
        <v>0</v>
      </c>
      <c r="CI55" s="1">
        <f t="shared" si="41"/>
        <v>0</v>
      </c>
      <c r="CJ55" s="63">
        <v>0</v>
      </c>
      <c r="CK55" s="1">
        <f t="shared" si="42"/>
        <v>0</v>
      </c>
      <c r="CL55" s="63">
        <v>0</v>
      </c>
      <c r="CM55" s="1">
        <f t="shared" si="43"/>
        <v>0</v>
      </c>
      <c r="CN55" s="63">
        <v>0</v>
      </c>
      <c r="CO55" s="1">
        <f t="shared" si="44"/>
        <v>0</v>
      </c>
      <c r="CP55" s="63">
        <v>0</v>
      </c>
      <c r="CQ55" s="1">
        <f t="shared" si="45"/>
        <v>0</v>
      </c>
      <c r="CR55" s="63">
        <v>0</v>
      </c>
      <c r="CS55" s="1">
        <f t="shared" si="46"/>
        <v>0</v>
      </c>
      <c r="CT55" s="63">
        <v>0</v>
      </c>
      <c r="CU55" s="1">
        <f t="shared" si="47"/>
        <v>0</v>
      </c>
      <c r="CV55" s="63">
        <v>1</v>
      </c>
      <c r="CW55" s="2">
        <f t="shared" si="48"/>
        <v>0</v>
      </c>
      <c r="CX55" s="62">
        <v>1</v>
      </c>
      <c r="CY55" s="1">
        <f t="shared" si="49"/>
        <v>0</v>
      </c>
      <c r="CZ55" s="62">
        <v>1</v>
      </c>
      <c r="DA55" s="1">
        <f t="shared" si="50"/>
        <v>0</v>
      </c>
      <c r="DB55" s="62">
        <v>0</v>
      </c>
      <c r="DC55" s="1">
        <f t="shared" si="51"/>
        <v>0</v>
      </c>
      <c r="DD55" s="62">
        <v>0</v>
      </c>
      <c r="DE55" s="1">
        <f t="shared" si="52"/>
        <v>0</v>
      </c>
      <c r="DF55" s="62">
        <v>0</v>
      </c>
      <c r="DG55" s="1">
        <f t="shared" si="53"/>
        <v>0</v>
      </c>
      <c r="DH55" s="32">
        <f t="shared" si="54"/>
        <v>0</v>
      </c>
      <c r="DI55" s="33"/>
      <c r="DJ55" s="34">
        <f t="shared" si="55"/>
        <v>0</v>
      </c>
      <c r="DK55" s="33"/>
      <c r="DL55" s="34">
        <f t="shared" si="56"/>
        <v>0</v>
      </c>
      <c r="DM55" s="33"/>
      <c r="DN55" s="34">
        <f t="shared" si="57"/>
        <v>0</v>
      </c>
      <c r="DO55" s="34">
        <f t="shared" si="58"/>
        <v>0</v>
      </c>
      <c r="DP55" s="36">
        <f t="shared" si="59"/>
        <v>0</v>
      </c>
    </row>
    <row r="56" spans="1:120" ht="15.5">
      <c r="A56" s="29"/>
      <c r="B56" s="84"/>
      <c r="C56" s="60" t="s">
        <v>87</v>
      </c>
      <c r="D56" s="61">
        <v>57.3</v>
      </c>
      <c r="E56" s="1">
        <f t="shared" si="0"/>
        <v>0</v>
      </c>
      <c r="F56" s="62">
        <v>57.3</v>
      </c>
      <c r="G56" s="1">
        <f t="shared" si="1"/>
        <v>0</v>
      </c>
      <c r="H56" s="63">
        <v>5</v>
      </c>
      <c r="I56" s="1">
        <f t="shared" si="2"/>
        <v>0</v>
      </c>
      <c r="J56" s="62">
        <v>57.3</v>
      </c>
      <c r="K56" s="1">
        <f t="shared" si="3"/>
        <v>0</v>
      </c>
      <c r="L56" s="63">
        <v>41.2</v>
      </c>
      <c r="M56" s="1">
        <f t="shared" si="4"/>
        <v>0</v>
      </c>
      <c r="N56" s="63">
        <v>41.2</v>
      </c>
      <c r="O56" s="1">
        <f t="shared" si="5"/>
        <v>0</v>
      </c>
      <c r="P56" s="63">
        <f>157+34</f>
        <v>191</v>
      </c>
      <c r="Q56" s="1">
        <f t="shared" si="6"/>
        <v>0</v>
      </c>
      <c r="R56" s="63">
        <v>78.5</v>
      </c>
      <c r="S56" s="1">
        <f t="shared" si="7"/>
        <v>0</v>
      </c>
      <c r="T56" s="63">
        <v>1</v>
      </c>
      <c r="U56" s="1">
        <f t="shared" si="8"/>
        <v>0</v>
      </c>
      <c r="V56" s="63">
        <v>3</v>
      </c>
      <c r="W56" s="1">
        <f t="shared" si="9"/>
        <v>0</v>
      </c>
      <c r="X56" s="63">
        <v>0</v>
      </c>
      <c r="Y56" s="1">
        <f t="shared" si="10"/>
        <v>0</v>
      </c>
      <c r="Z56" s="63">
        <v>3</v>
      </c>
      <c r="AA56" s="1">
        <f t="shared" si="11"/>
        <v>0</v>
      </c>
      <c r="AB56" s="63">
        <v>0</v>
      </c>
      <c r="AC56" s="1">
        <f t="shared" si="12"/>
        <v>0</v>
      </c>
      <c r="AD56" s="63">
        <v>0</v>
      </c>
      <c r="AE56" s="1">
        <f t="shared" si="13"/>
        <v>0</v>
      </c>
      <c r="AF56" s="63">
        <v>0</v>
      </c>
      <c r="AG56" s="1">
        <f t="shared" si="14"/>
        <v>0</v>
      </c>
      <c r="AH56" s="63">
        <v>1</v>
      </c>
      <c r="AI56" s="1">
        <f t="shared" si="15"/>
        <v>0</v>
      </c>
      <c r="AJ56" s="63">
        <v>1</v>
      </c>
      <c r="AK56" s="1">
        <f t="shared" si="16"/>
        <v>0</v>
      </c>
      <c r="AL56" s="63">
        <v>0</v>
      </c>
      <c r="AM56" s="1">
        <f t="shared" si="17"/>
        <v>0</v>
      </c>
      <c r="AN56" s="63">
        <v>1</v>
      </c>
      <c r="AO56" s="1">
        <f t="shared" si="18"/>
        <v>0</v>
      </c>
      <c r="AP56" s="64">
        <v>1</v>
      </c>
      <c r="AQ56" s="1">
        <f t="shared" si="19"/>
        <v>0</v>
      </c>
      <c r="AR56" s="63">
        <v>0</v>
      </c>
      <c r="AS56" s="1">
        <f t="shared" si="20"/>
        <v>0</v>
      </c>
      <c r="AT56" s="63">
        <v>1</v>
      </c>
      <c r="AU56" s="1">
        <f t="shared" si="21"/>
        <v>0</v>
      </c>
      <c r="AV56" s="62">
        <v>0</v>
      </c>
      <c r="AW56" s="1">
        <f t="shared" si="22"/>
        <v>0</v>
      </c>
      <c r="AX56" s="63">
        <v>1</v>
      </c>
      <c r="AY56" s="1">
        <f t="shared" si="23"/>
        <v>0</v>
      </c>
      <c r="AZ56" s="62"/>
      <c r="BA56" s="1">
        <f t="shared" si="24"/>
        <v>0</v>
      </c>
      <c r="BB56" s="63"/>
      <c r="BC56" s="1">
        <f t="shared" si="25"/>
        <v>0</v>
      </c>
      <c r="BD56" s="41">
        <v>0</v>
      </c>
      <c r="BE56" s="1">
        <f t="shared" si="26"/>
        <v>0</v>
      </c>
      <c r="BF56" s="63">
        <v>0</v>
      </c>
      <c r="BG56" s="2">
        <f t="shared" si="27"/>
        <v>0</v>
      </c>
      <c r="BH56" s="63">
        <v>0</v>
      </c>
      <c r="BI56" s="2">
        <f t="shared" si="28"/>
        <v>0</v>
      </c>
      <c r="BJ56" s="41">
        <v>0</v>
      </c>
      <c r="BK56" s="2">
        <f t="shared" si="29"/>
        <v>0</v>
      </c>
      <c r="BL56" s="41">
        <v>0</v>
      </c>
      <c r="BM56" s="2">
        <f t="shared" si="30"/>
        <v>0</v>
      </c>
      <c r="BN56" s="63"/>
      <c r="BO56" s="2">
        <f t="shared" si="31"/>
        <v>0</v>
      </c>
      <c r="BP56" s="63"/>
      <c r="BQ56" s="2">
        <f t="shared" si="32"/>
        <v>0</v>
      </c>
      <c r="BR56" s="63"/>
      <c r="BS56" s="1">
        <f t="shared" si="33"/>
        <v>0</v>
      </c>
      <c r="BT56" s="63">
        <v>0</v>
      </c>
      <c r="BU56" s="1">
        <f t="shared" si="34"/>
        <v>0</v>
      </c>
      <c r="BV56" s="63"/>
      <c r="BW56" s="1">
        <f t="shared" si="35"/>
        <v>0</v>
      </c>
      <c r="BX56" s="63"/>
      <c r="BY56" s="1">
        <f t="shared" si="36"/>
        <v>0</v>
      </c>
      <c r="BZ56" s="63"/>
      <c r="CA56" s="1">
        <f t="shared" si="37"/>
        <v>0</v>
      </c>
      <c r="CB56" s="63"/>
      <c r="CC56" s="1">
        <f t="shared" si="38"/>
        <v>0</v>
      </c>
      <c r="CD56" s="63"/>
      <c r="CE56" s="1">
        <f t="shared" si="39"/>
        <v>0</v>
      </c>
      <c r="CF56" s="63"/>
      <c r="CG56" s="1">
        <f t="shared" si="40"/>
        <v>0</v>
      </c>
      <c r="CH56" s="63"/>
      <c r="CI56" s="1">
        <f t="shared" si="41"/>
        <v>0</v>
      </c>
      <c r="CJ56" s="63"/>
      <c r="CK56" s="1">
        <f t="shared" si="42"/>
        <v>0</v>
      </c>
      <c r="CL56" s="63"/>
      <c r="CM56" s="1">
        <f t="shared" si="43"/>
        <v>0</v>
      </c>
      <c r="CN56" s="63"/>
      <c r="CO56" s="1">
        <f t="shared" si="44"/>
        <v>0</v>
      </c>
      <c r="CP56" s="63"/>
      <c r="CQ56" s="1">
        <f t="shared" si="45"/>
        <v>0</v>
      </c>
      <c r="CR56" s="63">
        <v>0</v>
      </c>
      <c r="CS56" s="1">
        <f t="shared" si="46"/>
        <v>0</v>
      </c>
      <c r="CT56" s="63"/>
      <c r="CU56" s="1">
        <f t="shared" si="47"/>
        <v>0</v>
      </c>
      <c r="CV56" s="63">
        <v>1</v>
      </c>
      <c r="CW56" s="2">
        <f t="shared" si="48"/>
        <v>0</v>
      </c>
      <c r="CX56" s="62">
        <v>0</v>
      </c>
      <c r="CY56" s="1">
        <f t="shared" si="49"/>
        <v>0</v>
      </c>
      <c r="CZ56" s="62">
        <v>1</v>
      </c>
      <c r="DA56" s="1">
        <f t="shared" si="50"/>
        <v>0</v>
      </c>
      <c r="DB56" s="62">
        <v>0</v>
      </c>
      <c r="DC56" s="1">
        <f t="shared" si="51"/>
        <v>0</v>
      </c>
      <c r="DD56" s="62">
        <v>0</v>
      </c>
      <c r="DE56" s="1">
        <f t="shared" si="52"/>
        <v>0</v>
      </c>
      <c r="DF56" s="62">
        <v>0</v>
      </c>
      <c r="DG56" s="1">
        <f t="shared" si="53"/>
        <v>0</v>
      </c>
      <c r="DH56" s="32">
        <f t="shared" si="54"/>
        <v>0</v>
      </c>
      <c r="DI56" s="33"/>
      <c r="DJ56" s="34">
        <f t="shared" si="55"/>
        <v>0</v>
      </c>
      <c r="DK56" s="33"/>
      <c r="DL56" s="34">
        <f t="shared" si="56"/>
        <v>0</v>
      </c>
      <c r="DM56" s="33"/>
      <c r="DN56" s="34">
        <f t="shared" si="57"/>
        <v>0</v>
      </c>
      <c r="DO56" s="34">
        <f t="shared" si="58"/>
        <v>0</v>
      </c>
      <c r="DP56" s="36">
        <f t="shared" si="59"/>
        <v>0</v>
      </c>
    </row>
    <row r="57" spans="1:120" ht="16" thickBot="1">
      <c r="A57" s="29"/>
      <c r="B57" s="96"/>
      <c r="C57" s="60" t="s">
        <v>125</v>
      </c>
      <c r="D57" s="61">
        <v>52.2</v>
      </c>
      <c r="E57" s="1">
        <f t="shared" si="0"/>
        <v>0</v>
      </c>
      <c r="F57" s="62">
        <v>52.2</v>
      </c>
      <c r="G57" s="1">
        <f t="shared" si="1"/>
        <v>0</v>
      </c>
      <c r="H57" s="63">
        <v>5</v>
      </c>
      <c r="I57" s="1">
        <f t="shared" si="2"/>
        <v>0</v>
      </c>
      <c r="J57" s="62">
        <v>52.2</v>
      </c>
      <c r="K57" s="1">
        <f t="shared" si="3"/>
        <v>0</v>
      </c>
      <c r="L57" s="63">
        <v>25</v>
      </c>
      <c r="M57" s="1">
        <f t="shared" si="4"/>
        <v>0</v>
      </c>
      <c r="N57" s="63">
        <v>25</v>
      </c>
      <c r="O57" s="1">
        <f t="shared" si="5"/>
        <v>0</v>
      </c>
      <c r="P57" s="63">
        <v>174</v>
      </c>
      <c r="Q57" s="1">
        <f t="shared" si="6"/>
        <v>0</v>
      </c>
      <c r="R57" s="63">
        <v>0</v>
      </c>
      <c r="S57" s="1">
        <f t="shared" si="7"/>
        <v>0</v>
      </c>
      <c r="T57" s="63">
        <v>1</v>
      </c>
      <c r="U57" s="1">
        <f t="shared" si="8"/>
        <v>0</v>
      </c>
      <c r="V57" s="63">
        <v>2</v>
      </c>
      <c r="W57" s="1">
        <f t="shared" si="9"/>
        <v>0</v>
      </c>
      <c r="X57" s="63">
        <v>0</v>
      </c>
      <c r="Y57" s="1">
        <f t="shared" si="10"/>
        <v>0</v>
      </c>
      <c r="Z57" s="63">
        <v>3</v>
      </c>
      <c r="AA57" s="1">
        <f t="shared" si="11"/>
        <v>0</v>
      </c>
      <c r="AB57" s="63">
        <v>15</v>
      </c>
      <c r="AC57" s="1">
        <f t="shared" si="12"/>
        <v>0</v>
      </c>
      <c r="AD57" s="63">
        <v>1</v>
      </c>
      <c r="AE57" s="1">
        <f t="shared" si="13"/>
        <v>0</v>
      </c>
      <c r="AF57" s="63">
        <v>0</v>
      </c>
      <c r="AG57" s="1">
        <f t="shared" si="14"/>
        <v>0</v>
      </c>
      <c r="AH57" s="63">
        <v>0</v>
      </c>
      <c r="AI57" s="1">
        <f t="shared" si="15"/>
        <v>0</v>
      </c>
      <c r="AJ57" s="63">
        <v>0</v>
      </c>
      <c r="AK57" s="1">
        <f t="shared" si="16"/>
        <v>0</v>
      </c>
      <c r="AL57" s="63">
        <v>0</v>
      </c>
      <c r="AM57" s="1">
        <f t="shared" si="17"/>
        <v>0</v>
      </c>
      <c r="AN57" s="63">
        <v>1</v>
      </c>
      <c r="AO57" s="1">
        <f t="shared" si="18"/>
        <v>0</v>
      </c>
      <c r="AP57" s="64">
        <v>1</v>
      </c>
      <c r="AQ57" s="1">
        <f t="shared" si="19"/>
        <v>0</v>
      </c>
      <c r="AR57" s="63">
        <v>0</v>
      </c>
      <c r="AS57" s="1">
        <f t="shared" si="20"/>
        <v>0</v>
      </c>
      <c r="AT57" s="63">
        <v>1</v>
      </c>
      <c r="AU57" s="1">
        <f t="shared" si="21"/>
        <v>0</v>
      </c>
      <c r="AV57" s="62">
        <v>0</v>
      </c>
      <c r="AW57" s="1">
        <f t="shared" si="22"/>
        <v>0</v>
      </c>
      <c r="AX57" s="63">
        <v>1</v>
      </c>
      <c r="AY57" s="1">
        <f t="shared" si="23"/>
        <v>0</v>
      </c>
      <c r="AZ57" s="62"/>
      <c r="BA57" s="1">
        <f t="shared" si="24"/>
        <v>0</v>
      </c>
      <c r="BB57" s="63"/>
      <c r="BC57" s="1">
        <f t="shared" si="25"/>
        <v>0</v>
      </c>
      <c r="BD57" s="41">
        <v>0</v>
      </c>
      <c r="BE57" s="1">
        <f t="shared" si="26"/>
        <v>0</v>
      </c>
      <c r="BF57" s="63">
        <v>0</v>
      </c>
      <c r="BG57" s="2">
        <f t="shared" si="27"/>
        <v>0</v>
      </c>
      <c r="BH57" s="63">
        <v>0</v>
      </c>
      <c r="BI57" s="2">
        <f t="shared" si="28"/>
        <v>0</v>
      </c>
      <c r="BJ57" s="41">
        <v>0</v>
      </c>
      <c r="BK57" s="2">
        <f t="shared" si="29"/>
        <v>0</v>
      </c>
      <c r="BL57" s="41">
        <v>0</v>
      </c>
      <c r="BM57" s="2">
        <f t="shared" si="30"/>
        <v>0</v>
      </c>
      <c r="BN57" s="63">
        <v>0</v>
      </c>
      <c r="BO57" s="2">
        <f t="shared" si="31"/>
        <v>0</v>
      </c>
      <c r="BP57" s="63">
        <v>0</v>
      </c>
      <c r="BQ57" s="2">
        <f t="shared" si="32"/>
        <v>0</v>
      </c>
      <c r="BR57" s="63">
        <v>0</v>
      </c>
      <c r="BS57" s="1">
        <f t="shared" si="33"/>
        <v>0</v>
      </c>
      <c r="BT57" s="63">
        <v>0</v>
      </c>
      <c r="BU57" s="1">
        <f t="shared" si="34"/>
        <v>0</v>
      </c>
      <c r="BV57" s="63">
        <v>0</v>
      </c>
      <c r="BW57" s="1">
        <f t="shared" si="35"/>
        <v>0</v>
      </c>
      <c r="BX57" s="63">
        <v>0</v>
      </c>
      <c r="BY57" s="1">
        <f t="shared" si="36"/>
        <v>0</v>
      </c>
      <c r="BZ57" s="63">
        <v>0</v>
      </c>
      <c r="CA57" s="1">
        <f t="shared" si="37"/>
        <v>0</v>
      </c>
      <c r="CB57" s="63">
        <v>0</v>
      </c>
      <c r="CC57" s="1">
        <f t="shared" si="38"/>
        <v>0</v>
      </c>
      <c r="CD57" s="63">
        <v>0</v>
      </c>
      <c r="CE57" s="1">
        <f t="shared" si="39"/>
        <v>0</v>
      </c>
      <c r="CF57" s="63">
        <v>0</v>
      </c>
      <c r="CG57" s="1">
        <f t="shared" si="40"/>
        <v>0</v>
      </c>
      <c r="CH57" s="63">
        <v>0</v>
      </c>
      <c r="CI57" s="1">
        <f t="shared" si="41"/>
        <v>0</v>
      </c>
      <c r="CJ57" s="63">
        <v>0</v>
      </c>
      <c r="CK57" s="1">
        <f t="shared" si="42"/>
        <v>0</v>
      </c>
      <c r="CL57" s="63">
        <v>0</v>
      </c>
      <c r="CM57" s="1">
        <f t="shared" si="43"/>
        <v>0</v>
      </c>
      <c r="CN57" s="63">
        <v>0</v>
      </c>
      <c r="CO57" s="1">
        <f t="shared" si="44"/>
        <v>0</v>
      </c>
      <c r="CP57" s="63">
        <v>0</v>
      </c>
      <c r="CQ57" s="1">
        <f t="shared" si="45"/>
        <v>0</v>
      </c>
      <c r="CR57" s="63">
        <v>0</v>
      </c>
      <c r="CS57" s="1">
        <f t="shared" si="46"/>
        <v>0</v>
      </c>
      <c r="CT57" s="63">
        <v>1</v>
      </c>
      <c r="CU57" s="1">
        <f t="shared" si="47"/>
        <v>0</v>
      </c>
      <c r="CV57" s="63">
        <v>1</v>
      </c>
      <c r="CW57" s="2">
        <f t="shared" si="48"/>
        <v>0</v>
      </c>
      <c r="CX57" s="62">
        <v>1</v>
      </c>
      <c r="CY57" s="1">
        <f t="shared" si="49"/>
        <v>0</v>
      </c>
      <c r="CZ57" s="62"/>
      <c r="DA57" s="1">
        <f t="shared" si="50"/>
        <v>0</v>
      </c>
      <c r="DB57" s="62">
        <v>0</v>
      </c>
      <c r="DC57" s="1">
        <f t="shared" si="51"/>
        <v>0</v>
      </c>
      <c r="DD57" s="62">
        <v>0</v>
      </c>
      <c r="DE57" s="1">
        <f t="shared" si="52"/>
        <v>0</v>
      </c>
      <c r="DF57" s="62">
        <v>0</v>
      </c>
      <c r="DG57" s="1">
        <f t="shared" si="53"/>
        <v>0</v>
      </c>
      <c r="DH57" s="32">
        <f t="shared" si="54"/>
        <v>0</v>
      </c>
      <c r="DI57" s="33"/>
      <c r="DJ57" s="34">
        <f t="shared" si="55"/>
        <v>0</v>
      </c>
      <c r="DK57" s="33"/>
      <c r="DL57" s="34">
        <f t="shared" si="56"/>
        <v>0</v>
      </c>
      <c r="DM57" s="33"/>
      <c r="DN57" s="34">
        <f t="shared" si="57"/>
        <v>0</v>
      </c>
      <c r="DO57" s="34">
        <f t="shared" si="58"/>
        <v>0</v>
      </c>
      <c r="DP57" s="36">
        <f t="shared" si="59"/>
        <v>0</v>
      </c>
    </row>
    <row r="58" spans="1:120" ht="13.5" customHeight="1">
      <c r="A58" s="29"/>
      <c r="B58" s="83" t="s">
        <v>126</v>
      </c>
      <c r="C58" s="60" t="s">
        <v>127</v>
      </c>
      <c r="D58" s="61">
        <v>43.379999999999995</v>
      </c>
      <c r="E58" s="1">
        <f t="shared" si="0"/>
        <v>0</v>
      </c>
      <c r="F58" s="62">
        <v>43.379999999999995</v>
      </c>
      <c r="G58" s="1">
        <f t="shared" si="1"/>
        <v>0</v>
      </c>
      <c r="H58" s="63">
        <v>4.32</v>
      </c>
      <c r="I58" s="1">
        <f t="shared" si="2"/>
        <v>0</v>
      </c>
      <c r="J58" s="62">
        <v>43.379999999999995</v>
      </c>
      <c r="K58" s="1">
        <f t="shared" si="3"/>
        <v>0</v>
      </c>
      <c r="L58" s="63">
        <v>0</v>
      </c>
      <c r="M58" s="1">
        <f t="shared" si="4"/>
        <v>0</v>
      </c>
      <c r="N58" s="63">
        <v>39.479999999999997</v>
      </c>
      <c r="O58" s="1">
        <f t="shared" si="5"/>
        <v>0</v>
      </c>
      <c r="P58" s="63">
        <f>87.96+56.64</f>
        <v>144.6</v>
      </c>
      <c r="Q58" s="1">
        <f t="shared" si="6"/>
        <v>0</v>
      </c>
      <c r="R58" s="63">
        <v>63.27</v>
      </c>
      <c r="S58" s="1">
        <f t="shared" si="7"/>
        <v>0</v>
      </c>
      <c r="T58" s="63">
        <v>1</v>
      </c>
      <c r="U58" s="1">
        <f t="shared" si="8"/>
        <v>0</v>
      </c>
      <c r="V58" s="63">
        <v>2.34</v>
      </c>
      <c r="W58" s="1">
        <f t="shared" si="9"/>
        <v>0</v>
      </c>
      <c r="X58" s="63">
        <v>0</v>
      </c>
      <c r="Y58" s="1">
        <f t="shared" si="10"/>
        <v>0</v>
      </c>
      <c r="Z58" s="63">
        <v>5</v>
      </c>
      <c r="AA58" s="1">
        <f t="shared" si="11"/>
        <v>0</v>
      </c>
      <c r="AB58" s="63">
        <v>10.64</v>
      </c>
      <c r="AC58" s="1">
        <f t="shared" si="12"/>
        <v>0</v>
      </c>
      <c r="AD58" s="63">
        <v>1</v>
      </c>
      <c r="AE58" s="1">
        <f t="shared" si="13"/>
        <v>0</v>
      </c>
      <c r="AF58" s="63">
        <v>1</v>
      </c>
      <c r="AG58" s="1">
        <f t="shared" si="14"/>
        <v>0</v>
      </c>
      <c r="AH58" s="63">
        <v>1</v>
      </c>
      <c r="AI58" s="1">
        <f t="shared" si="15"/>
        <v>0</v>
      </c>
      <c r="AJ58" s="63">
        <v>1</v>
      </c>
      <c r="AK58" s="1">
        <f t="shared" si="16"/>
        <v>0</v>
      </c>
      <c r="AL58" s="63">
        <v>1</v>
      </c>
      <c r="AM58" s="1">
        <f t="shared" si="17"/>
        <v>0</v>
      </c>
      <c r="AN58" s="63">
        <v>1</v>
      </c>
      <c r="AO58" s="1">
        <f t="shared" si="18"/>
        <v>0</v>
      </c>
      <c r="AP58" s="64">
        <v>1</v>
      </c>
      <c r="AQ58" s="1">
        <f t="shared" si="19"/>
        <v>0</v>
      </c>
      <c r="AR58" s="63">
        <v>1</v>
      </c>
      <c r="AS58" s="1">
        <f t="shared" si="20"/>
        <v>0</v>
      </c>
      <c r="AT58" s="63">
        <v>1</v>
      </c>
      <c r="AU58" s="1">
        <f t="shared" si="21"/>
        <v>0</v>
      </c>
      <c r="AV58" s="62">
        <v>0</v>
      </c>
      <c r="AW58" s="1">
        <f t="shared" si="22"/>
        <v>0</v>
      </c>
      <c r="AX58" s="63"/>
      <c r="AY58" s="1">
        <f t="shared" si="23"/>
        <v>0</v>
      </c>
      <c r="AZ58" s="62"/>
      <c r="BA58" s="1">
        <f t="shared" si="24"/>
        <v>0</v>
      </c>
      <c r="BB58" s="63"/>
      <c r="BC58" s="1">
        <f t="shared" si="25"/>
        <v>0</v>
      </c>
      <c r="BD58" s="41">
        <v>0</v>
      </c>
      <c r="BE58" s="1">
        <f t="shared" si="26"/>
        <v>0</v>
      </c>
      <c r="BF58" s="63">
        <v>0</v>
      </c>
      <c r="BG58" s="2">
        <f t="shared" si="27"/>
        <v>0</v>
      </c>
      <c r="BH58" s="63">
        <v>0</v>
      </c>
      <c r="BI58" s="2">
        <f t="shared" si="28"/>
        <v>0</v>
      </c>
      <c r="BJ58" s="41">
        <v>0</v>
      </c>
      <c r="BK58" s="2">
        <f t="shared" si="29"/>
        <v>0</v>
      </c>
      <c r="BL58" s="41">
        <v>0</v>
      </c>
      <c r="BM58" s="2">
        <f t="shared" si="30"/>
        <v>0</v>
      </c>
      <c r="BN58" s="63">
        <v>0</v>
      </c>
      <c r="BO58" s="2">
        <f t="shared" si="31"/>
        <v>0</v>
      </c>
      <c r="BP58" s="63">
        <v>0</v>
      </c>
      <c r="BQ58" s="2">
        <f t="shared" si="32"/>
        <v>0</v>
      </c>
      <c r="BR58" s="63">
        <v>0</v>
      </c>
      <c r="BS58" s="1">
        <f t="shared" si="33"/>
        <v>0</v>
      </c>
      <c r="BT58" s="63">
        <v>4</v>
      </c>
      <c r="BU58" s="1">
        <f t="shared" si="34"/>
        <v>0</v>
      </c>
      <c r="BV58" s="63">
        <v>2</v>
      </c>
      <c r="BW58" s="1">
        <f t="shared" si="35"/>
        <v>0</v>
      </c>
      <c r="BX58" s="63">
        <v>2</v>
      </c>
      <c r="BY58" s="1">
        <f t="shared" si="36"/>
        <v>0</v>
      </c>
      <c r="BZ58" s="63">
        <v>0</v>
      </c>
      <c r="CA58" s="1">
        <f t="shared" si="37"/>
        <v>0</v>
      </c>
      <c r="CB58" s="63">
        <v>0</v>
      </c>
      <c r="CC58" s="1">
        <f t="shared" si="38"/>
        <v>0</v>
      </c>
      <c r="CD58" s="63">
        <v>0</v>
      </c>
      <c r="CE58" s="1">
        <f t="shared" si="39"/>
        <v>0</v>
      </c>
      <c r="CF58" s="63">
        <v>0</v>
      </c>
      <c r="CG58" s="1">
        <f t="shared" si="40"/>
        <v>0</v>
      </c>
      <c r="CH58" s="63">
        <v>0</v>
      </c>
      <c r="CI58" s="1">
        <f t="shared" si="41"/>
        <v>0</v>
      </c>
      <c r="CJ58" s="63">
        <v>0</v>
      </c>
      <c r="CK58" s="1">
        <f t="shared" si="42"/>
        <v>0</v>
      </c>
      <c r="CL58" s="63">
        <v>0</v>
      </c>
      <c r="CM58" s="1">
        <f t="shared" si="43"/>
        <v>0</v>
      </c>
      <c r="CN58" s="63">
        <v>0</v>
      </c>
      <c r="CO58" s="1">
        <f t="shared" si="44"/>
        <v>0</v>
      </c>
      <c r="CP58" s="63">
        <v>0</v>
      </c>
      <c r="CQ58" s="1">
        <f t="shared" si="45"/>
        <v>0</v>
      </c>
      <c r="CR58" s="63">
        <v>0</v>
      </c>
      <c r="CS58" s="1">
        <f t="shared" si="46"/>
        <v>0</v>
      </c>
      <c r="CT58" s="63">
        <v>1</v>
      </c>
      <c r="CU58" s="1">
        <f t="shared" si="47"/>
        <v>0</v>
      </c>
      <c r="CV58" s="63">
        <v>1</v>
      </c>
      <c r="CW58" s="2">
        <f t="shared" si="48"/>
        <v>0</v>
      </c>
      <c r="CX58" s="62">
        <v>0</v>
      </c>
      <c r="CY58" s="1">
        <f t="shared" si="49"/>
        <v>0</v>
      </c>
      <c r="CZ58" s="62"/>
      <c r="DA58" s="1">
        <f t="shared" si="50"/>
        <v>0</v>
      </c>
      <c r="DB58" s="62">
        <v>0</v>
      </c>
      <c r="DC58" s="1">
        <f t="shared" si="51"/>
        <v>0</v>
      </c>
      <c r="DD58" s="62">
        <v>0</v>
      </c>
      <c r="DE58" s="1">
        <f t="shared" si="52"/>
        <v>0</v>
      </c>
      <c r="DF58" s="62">
        <v>0</v>
      </c>
      <c r="DG58" s="1">
        <f t="shared" si="53"/>
        <v>0</v>
      </c>
      <c r="DH58" s="32">
        <f t="shared" si="54"/>
        <v>0</v>
      </c>
      <c r="DI58" s="33"/>
      <c r="DJ58" s="34">
        <f t="shared" si="55"/>
        <v>0</v>
      </c>
      <c r="DK58" s="33"/>
      <c r="DL58" s="34">
        <f t="shared" si="56"/>
        <v>0</v>
      </c>
      <c r="DM58" s="33"/>
      <c r="DN58" s="34">
        <f t="shared" si="57"/>
        <v>0</v>
      </c>
      <c r="DO58" s="34">
        <f t="shared" si="58"/>
        <v>0</v>
      </c>
      <c r="DP58" s="36">
        <f t="shared" si="59"/>
        <v>0</v>
      </c>
    </row>
    <row r="59" spans="1:120" ht="15.5">
      <c r="A59" s="29"/>
      <c r="B59" s="84"/>
      <c r="C59" s="60" t="s">
        <v>128</v>
      </c>
      <c r="D59" s="61">
        <v>21.486000000000004</v>
      </c>
      <c r="E59" s="1">
        <f t="shared" si="0"/>
        <v>0</v>
      </c>
      <c r="F59" s="62">
        <v>0.06</v>
      </c>
      <c r="G59" s="1">
        <f t="shared" si="1"/>
        <v>0</v>
      </c>
      <c r="H59" s="63">
        <v>4.8260000000000005</v>
      </c>
      <c r="I59" s="1">
        <f t="shared" si="2"/>
        <v>0</v>
      </c>
      <c r="J59" s="62">
        <v>21.486000000000004</v>
      </c>
      <c r="K59" s="1">
        <f t="shared" si="3"/>
        <v>0</v>
      </c>
      <c r="L59" s="63">
        <v>0</v>
      </c>
      <c r="M59" s="1">
        <f t="shared" si="4"/>
        <v>0</v>
      </c>
      <c r="N59" s="63">
        <v>46.2</v>
      </c>
      <c r="O59" s="1">
        <f t="shared" si="5"/>
        <v>0</v>
      </c>
      <c r="P59" s="63">
        <v>107.43</v>
      </c>
      <c r="Q59" s="1">
        <f t="shared" si="6"/>
        <v>0</v>
      </c>
      <c r="R59" s="63">
        <v>154.76</v>
      </c>
      <c r="S59" s="1">
        <f t="shared" si="7"/>
        <v>0</v>
      </c>
      <c r="T59" s="63">
        <v>1</v>
      </c>
      <c r="U59" s="1">
        <f t="shared" si="8"/>
        <v>0</v>
      </c>
      <c r="V59" s="63">
        <v>0</v>
      </c>
      <c r="W59" s="1">
        <f t="shared" si="9"/>
        <v>0</v>
      </c>
      <c r="X59" s="63">
        <v>0</v>
      </c>
      <c r="Y59" s="1">
        <f t="shared" si="10"/>
        <v>0</v>
      </c>
      <c r="Z59" s="63">
        <v>6</v>
      </c>
      <c r="AA59" s="1">
        <f t="shared" si="11"/>
        <v>0</v>
      </c>
      <c r="AB59" s="63">
        <v>16.28</v>
      </c>
      <c r="AC59" s="1">
        <f t="shared" si="12"/>
        <v>0</v>
      </c>
      <c r="AD59" s="63">
        <v>2</v>
      </c>
      <c r="AE59" s="1">
        <f t="shared" si="13"/>
        <v>0</v>
      </c>
      <c r="AF59" s="63">
        <v>2</v>
      </c>
      <c r="AG59" s="1">
        <f t="shared" si="14"/>
        <v>0</v>
      </c>
      <c r="AH59" s="63">
        <v>1</v>
      </c>
      <c r="AI59" s="1">
        <f t="shared" si="15"/>
        <v>0</v>
      </c>
      <c r="AJ59" s="63">
        <v>1</v>
      </c>
      <c r="AK59" s="1">
        <f t="shared" si="16"/>
        <v>0</v>
      </c>
      <c r="AL59" s="63">
        <v>1</v>
      </c>
      <c r="AM59" s="1">
        <f t="shared" si="17"/>
        <v>0</v>
      </c>
      <c r="AN59" s="63">
        <v>1</v>
      </c>
      <c r="AO59" s="1">
        <f t="shared" si="18"/>
        <v>0</v>
      </c>
      <c r="AP59" s="64">
        <v>1</v>
      </c>
      <c r="AQ59" s="1">
        <f t="shared" si="19"/>
        <v>0</v>
      </c>
      <c r="AR59" s="63">
        <v>1</v>
      </c>
      <c r="AS59" s="1">
        <f t="shared" si="20"/>
        <v>0</v>
      </c>
      <c r="AT59" s="63">
        <v>1</v>
      </c>
      <c r="AU59" s="1">
        <f t="shared" si="21"/>
        <v>0</v>
      </c>
      <c r="AV59" s="62">
        <v>0</v>
      </c>
      <c r="AW59" s="1">
        <f t="shared" si="22"/>
        <v>0</v>
      </c>
      <c r="AX59" s="63"/>
      <c r="AY59" s="1">
        <f t="shared" si="23"/>
        <v>0</v>
      </c>
      <c r="AZ59" s="62"/>
      <c r="BA59" s="1">
        <f t="shared" si="24"/>
        <v>0</v>
      </c>
      <c r="BB59" s="63"/>
      <c r="BC59" s="1">
        <f t="shared" si="25"/>
        <v>0</v>
      </c>
      <c r="BD59" s="41">
        <v>0</v>
      </c>
      <c r="BE59" s="1">
        <f t="shared" si="26"/>
        <v>0</v>
      </c>
      <c r="BF59" s="63">
        <v>0</v>
      </c>
      <c r="BG59" s="2">
        <f t="shared" si="27"/>
        <v>0</v>
      </c>
      <c r="BH59" s="63">
        <v>0</v>
      </c>
      <c r="BI59" s="2">
        <f t="shared" si="28"/>
        <v>0</v>
      </c>
      <c r="BJ59" s="41">
        <v>0</v>
      </c>
      <c r="BK59" s="2">
        <f t="shared" si="29"/>
        <v>0</v>
      </c>
      <c r="BL59" s="41">
        <v>0</v>
      </c>
      <c r="BM59" s="2">
        <f t="shared" si="30"/>
        <v>0</v>
      </c>
      <c r="BN59" s="63">
        <v>0</v>
      </c>
      <c r="BO59" s="2">
        <f t="shared" si="31"/>
        <v>0</v>
      </c>
      <c r="BP59" s="63">
        <v>0</v>
      </c>
      <c r="BQ59" s="2">
        <f t="shared" si="32"/>
        <v>0</v>
      </c>
      <c r="BR59" s="63">
        <v>0</v>
      </c>
      <c r="BS59" s="1">
        <f t="shared" si="33"/>
        <v>0</v>
      </c>
      <c r="BT59" s="63">
        <v>0</v>
      </c>
      <c r="BU59" s="1">
        <f t="shared" si="34"/>
        <v>0</v>
      </c>
      <c r="BV59" s="63">
        <v>3</v>
      </c>
      <c r="BW59" s="1">
        <f t="shared" si="35"/>
        <v>0</v>
      </c>
      <c r="BX59" s="63">
        <v>4</v>
      </c>
      <c r="BY59" s="1">
        <f t="shared" si="36"/>
        <v>0</v>
      </c>
      <c r="BZ59" s="63">
        <v>0</v>
      </c>
      <c r="CA59" s="1">
        <f t="shared" si="37"/>
        <v>0</v>
      </c>
      <c r="CB59" s="63">
        <v>0</v>
      </c>
      <c r="CC59" s="1">
        <f t="shared" si="38"/>
        <v>0</v>
      </c>
      <c r="CD59" s="63">
        <v>0</v>
      </c>
      <c r="CE59" s="1">
        <f t="shared" si="39"/>
        <v>0</v>
      </c>
      <c r="CF59" s="63">
        <v>0</v>
      </c>
      <c r="CG59" s="1">
        <f t="shared" si="40"/>
        <v>0</v>
      </c>
      <c r="CH59" s="63">
        <v>0</v>
      </c>
      <c r="CI59" s="1">
        <f t="shared" si="41"/>
        <v>0</v>
      </c>
      <c r="CJ59" s="63">
        <v>0</v>
      </c>
      <c r="CK59" s="1">
        <f t="shared" si="42"/>
        <v>0</v>
      </c>
      <c r="CL59" s="63">
        <v>0</v>
      </c>
      <c r="CM59" s="1">
        <f t="shared" si="43"/>
        <v>0</v>
      </c>
      <c r="CN59" s="63">
        <v>0</v>
      </c>
      <c r="CO59" s="1">
        <f t="shared" si="44"/>
        <v>0</v>
      </c>
      <c r="CP59" s="63">
        <v>0</v>
      </c>
      <c r="CQ59" s="1">
        <f t="shared" si="45"/>
        <v>0</v>
      </c>
      <c r="CR59" s="63">
        <v>0</v>
      </c>
      <c r="CS59" s="1">
        <f t="shared" si="46"/>
        <v>0</v>
      </c>
      <c r="CT59" s="63">
        <v>0</v>
      </c>
      <c r="CU59" s="1">
        <f t="shared" si="47"/>
        <v>0</v>
      </c>
      <c r="CV59" s="63">
        <v>1</v>
      </c>
      <c r="CW59" s="2">
        <f t="shared" si="48"/>
        <v>0</v>
      </c>
      <c r="CX59" s="62">
        <v>1</v>
      </c>
      <c r="CY59" s="1">
        <f t="shared" si="49"/>
        <v>0</v>
      </c>
      <c r="CZ59" s="62">
        <v>1</v>
      </c>
      <c r="DA59" s="1">
        <f t="shared" si="50"/>
        <v>0</v>
      </c>
      <c r="DB59" s="62">
        <v>0</v>
      </c>
      <c r="DC59" s="1">
        <f t="shared" si="51"/>
        <v>0</v>
      </c>
      <c r="DD59" s="62">
        <v>0</v>
      </c>
      <c r="DE59" s="1">
        <f t="shared" si="52"/>
        <v>0</v>
      </c>
      <c r="DF59" s="62">
        <v>0</v>
      </c>
      <c r="DG59" s="1">
        <f t="shared" si="53"/>
        <v>0</v>
      </c>
      <c r="DH59" s="32">
        <f t="shared" si="54"/>
        <v>0</v>
      </c>
      <c r="DI59" s="33"/>
      <c r="DJ59" s="34">
        <f t="shared" si="55"/>
        <v>0</v>
      </c>
      <c r="DK59" s="33"/>
      <c r="DL59" s="34">
        <f t="shared" si="56"/>
        <v>0</v>
      </c>
      <c r="DM59" s="33"/>
      <c r="DN59" s="34">
        <f t="shared" si="57"/>
        <v>0</v>
      </c>
      <c r="DO59" s="34">
        <f t="shared" si="58"/>
        <v>0</v>
      </c>
      <c r="DP59" s="36">
        <f t="shared" si="59"/>
        <v>0</v>
      </c>
    </row>
    <row r="60" spans="1:120" ht="15.5">
      <c r="A60" s="29"/>
      <c r="B60" s="84"/>
      <c r="C60" s="60" t="s">
        <v>129</v>
      </c>
      <c r="D60" s="61">
        <v>32.042999999999999</v>
      </c>
      <c r="E60" s="1">
        <f t="shared" si="0"/>
        <v>0</v>
      </c>
      <c r="F60" s="62">
        <v>32.042999999999999</v>
      </c>
      <c r="G60" s="1">
        <f t="shared" si="1"/>
        <v>0</v>
      </c>
      <c r="H60" s="63">
        <v>9.73</v>
      </c>
      <c r="I60" s="1">
        <f t="shared" si="2"/>
        <v>0</v>
      </c>
      <c r="J60" s="62">
        <v>32.042999999999999</v>
      </c>
      <c r="K60" s="1">
        <f t="shared" si="3"/>
        <v>0</v>
      </c>
      <c r="L60" s="63">
        <v>0</v>
      </c>
      <c r="M60" s="1">
        <f t="shared" si="4"/>
        <v>0</v>
      </c>
      <c r="N60" s="63">
        <v>20.7</v>
      </c>
      <c r="O60" s="1">
        <f t="shared" si="5"/>
        <v>0</v>
      </c>
      <c r="P60" s="63">
        <v>106.81</v>
      </c>
      <c r="Q60" s="1">
        <f t="shared" si="6"/>
        <v>0</v>
      </c>
      <c r="R60" s="63">
        <v>48.78</v>
      </c>
      <c r="S60" s="1">
        <f t="shared" si="7"/>
        <v>0</v>
      </c>
      <c r="T60" s="63">
        <v>1</v>
      </c>
      <c r="U60" s="1">
        <f t="shared" si="8"/>
        <v>0</v>
      </c>
      <c r="V60" s="63">
        <v>2</v>
      </c>
      <c r="W60" s="1">
        <f t="shared" si="9"/>
        <v>0</v>
      </c>
      <c r="X60" s="63">
        <v>0</v>
      </c>
      <c r="Y60" s="1">
        <f t="shared" si="10"/>
        <v>0</v>
      </c>
      <c r="Z60" s="63">
        <v>3</v>
      </c>
      <c r="AA60" s="1">
        <f t="shared" si="11"/>
        <v>0</v>
      </c>
      <c r="AB60" s="63">
        <v>0</v>
      </c>
      <c r="AC60" s="1">
        <f t="shared" si="12"/>
        <v>0</v>
      </c>
      <c r="AD60" s="63">
        <v>0</v>
      </c>
      <c r="AE60" s="1">
        <f t="shared" si="13"/>
        <v>0</v>
      </c>
      <c r="AF60" s="63">
        <v>1</v>
      </c>
      <c r="AG60" s="1">
        <f t="shared" si="14"/>
        <v>0</v>
      </c>
      <c r="AH60" s="63">
        <v>1</v>
      </c>
      <c r="AI60" s="1">
        <f t="shared" si="15"/>
        <v>0</v>
      </c>
      <c r="AJ60" s="63">
        <v>1</v>
      </c>
      <c r="AK60" s="1">
        <f t="shared" si="16"/>
        <v>0</v>
      </c>
      <c r="AL60" s="63">
        <v>1</v>
      </c>
      <c r="AM60" s="1">
        <f t="shared" si="17"/>
        <v>0</v>
      </c>
      <c r="AN60" s="63">
        <v>1</v>
      </c>
      <c r="AO60" s="1">
        <f t="shared" si="18"/>
        <v>0</v>
      </c>
      <c r="AP60" s="64">
        <v>1</v>
      </c>
      <c r="AQ60" s="1">
        <f t="shared" si="19"/>
        <v>0</v>
      </c>
      <c r="AR60" s="63">
        <v>1</v>
      </c>
      <c r="AS60" s="1">
        <f t="shared" si="20"/>
        <v>0</v>
      </c>
      <c r="AT60" s="63">
        <v>1</v>
      </c>
      <c r="AU60" s="1">
        <f t="shared" si="21"/>
        <v>0</v>
      </c>
      <c r="AV60" s="62">
        <v>0</v>
      </c>
      <c r="AW60" s="1">
        <f t="shared" si="22"/>
        <v>0</v>
      </c>
      <c r="AX60" s="63"/>
      <c r="AY60" s="1">
        <f t="shared" si="23"/>
        <v>0</v>
      </c>
      <c r="AZ60" s="62"/>
      <c r="BA60" s="1">
        <f t="shared" si="24"/>
        <v>0</v>
      </c>
      <c r="BB60" s="63"/>
      <c r="BC60" s="1">
        <f t="shared" si="25"/>
        <v>0</v>
      </c>
      <c r="BD60" s="41">
        <v>0</v>
      </c>
      <c r="BE60" s="1">
        <f t="shared" si="26"/>
        <v>0</v>
      </c>
      <c r="BF60" s="63">
        <v>1</v>
      </c>
      <c r="BG60" s="2">
        <f t="shared" si="27"/>
        <v>0</v>
      </c>
      <c r="BH60" s="63">
        <v>1</v>
      </c>
      <c r="BI60" s="2">
        <f t="shared" si="28"/>
        <v>0</v>
      </c>
      <c r="BJ60" s="41">
        <v>0</v>
      </c>
      <c r="BK60" s="2">
        <f t="shared" si="29"/>
        <v>0</v>
      </c>
      <c r="BL60" s="41">
        <v>0</v>
      </c>
      <c r="BM60" s="2">
        <f t="shared" si="30"/>
        <v>0</v>
      </c>
      <c r="BN60" s="63">
        <v>0</v>
      </c>
      <c r="BO60" s="2">
        <f t="shared" si="31"/>
        <v>0</v>
      </c>
      <c r="BP60" s="63">
        <v>0</v>
      </c>
      <c r="BQ60" s="2">
        <f t="shared" si="32"/>
        <v>0</v>
      </c>
      <c r="BR60" s="63">
        <v>0</v>
      </c>
      <c r="BS60" s="1">
        <f t="shared" si="33"/>
        <v>0</v>
      </c>
      <c r="BT60" s="63">
        <v>0</v>
      </c>
      <c r="BU60" s="1">
        <f t="shared" si="34"/>
        <v>0</v>
      </c>
      <c r="BV60" s="63">
        <v>2</v>
      </c>
      <c r="BW60" s="1">
        <f t="shared" si="35"/>
        <v>0</v>
      </c>
      <c r="BX60" s="63">
        <v>2</v>
      </c>
      <c r="BY60" s="1">
        <f t="shared" si="36"/>
        <v>0</v>
      </c>
      <c r="BZ60" s="63">
        <v>0</v>
      </c>
      <c r="CA60" s="1">
        <f t="shared" si="37"/>
        <v>0</v>
      </c>
      <c r="CB60" s="63">
        <v>0</v>
      </c>
      <c r="CC60" s="1">
        <f t="shared" si="38"/>
        <v>0</v>
      </c>
      <c r="CD60" s="63">
        <v>0</v>
      </c>
      <c r="CE60" s="1">
        <f t="shared" si="39"/>
        <v>0</v>
      </c>
      <c r="CF60" s="63">
        <v>0</v>
      </c>
      <c r="CG60" s="1">
        <f t="shared" si="40"/>
        <v>0</v>
      </c>
      <c r="CH60" s="63">
        <v>0</v>
      </c>
      <c r="CI60" s="1">
        <f t="shared" si="41"/>
        <v>0</v>
      </c>
      <c r="CJ60" s="63">
        <v>0</v>
      </c>
      <c r="CK60" s="1">
        <f t="shared" si="42"/>
        <v>0</v>
      </c>
      <c r="CL60" s="63">
        <v>0</v>
      </c>
      <c r="CM60" s="1">
        <f t="shared" si="43"/>
        <v>0</v>
      </c>
      <c r="CN60" s="63">
        <v>0</v>
      </c>
      <c r="CO60" s="1">
        <f t="shared" si="44"/>
        <v>0</v>
      </c>
      <c r="CP60" s="63">
        <v>0</v>
      </c>
      <c r="CQ60" s="1">
        <f t="shared" si="45"/>
        <v>0</v>
      </c>
      <c r="CR60" s="63">
        <v>0</v>
      </c>
      <c r="CS60" s="1">
        <f t="shared" si="46"/>
        <v>0</v>
      </c>
      <c r="CT60" s="63">
        <v>0</v>
      </c>
      <c r="CU60" s="1">
        <f t="shared" si="47"/>
        <v>0</v>
      </c>
      <c r="CV60" s="63">
        <v>1</v>
      </c>
      <c r="CW60" s="2">
        <f t="shared" si="48"/>
        <v>0</v>
      </c>
      <c r="CX60" s="62">
        <v>0</v>
      </c>
      <c r="CY60" s="1">
        <f t="shared" si="49"/>
        <v>0</v>
      </c>
      <c r="CZ60" s="62"/>
      <c r="DA60" s="1">
        <f t="shared" si="50"/>
        <v>0</v>
      </c>
      <c r="DB60" s="62">
        <v>0</v>
      </c>
      <c r="DC60" s="1">
        <f t="shared" si="51"/>
        <v>0</v>
      </c>
      <c r="DD60" s="62">
        <v>0</v>
      </c>
      <c r="DE60" s="1">
        <f t="shared" si="52"/>
        <v>0</v>
      </c>
      <c r="DF60" s="62">
        <v>0</v>
      </c>
      <c r="DG60" s="1">
        <f t="shared" si="53"/>
        <v>0</v>
      </c>
      <c r="DH60" s="32">
        <f t="shared" si="54"/>
        <v>0</v>
      </c>
      <c r="DI60" s="33"/>
      <c r="DJ60" s="34">
        <f t="shared" si="55"/>
        <v>0</v>
      </c>
      <c r="DK60" s="33"/>
      <c r="DL60" s="34">
        <f t="shared" si="56"/>
        <v>0</v>
      </c>
      <c r="DM60" s="33"/>
      <c r="DN60" s="34">
        <f t="shared" si="57"/>
        <v>0</v>
      </c>
      <c r="DO60" s="34">
        <f t="shared" si="58"/>
        <v>0</v>
      </c>
      <c r="DP60" s="36">
        <f t="shared" si="59"/>
        <v>0</v>
      </c>
    </row>
    <row r="61" spans="1:120" ht="15.5">
      <c r="A61" s="29"/>
      <c r="B61" s="84"/>
      <c r="C61" s="60" t="s">
        <v>130</v>
      </c>
      <c r="D61" s="61">
        <v>38.847000000000001</v>
      </c>
      <c r="E61" s="1">
        <f t="shared" si="0"/>
        <v>0</v>
      </c>
      <c r="F61" s="62">
        <v>38.847000000000001</v>
      </c>
      <c r="G61" s="1">
        <f t="shared" si="1"/>
        <v>0</v>
      </c>
      <c r="H61" s="63">
        <v>14.154999999999999</v>
      </c>
      <c r="I61" s="1">
        <f t="shared" si="2"/>
        <v>0</v>
      </c>
      <c r="J61" s="62">
        <v>38.847000000000001</v>
      </c>
      <c r="K61" s="1">
        <f t="shared" si="3"/>
        <v>0</v>
      </c>
      <c r="L61" s="63">
        <v>10.746</v>
      </c>
      <c r="M61" s="1">
        <f t="shared" si="4"/>
        <v>0</v>
      </c>
      <c r="N61" s="63">
        <v>35.82</v>
      </c>
      <c r="O61" s="1">
        <f t="shared" si="5"/>
        <v>0</v>
      </c>
      <c r="P61" s="63">
        <v>129.49</v>
      </c>
      <c r="Q61" s="1">
        <f t="shared" si="6"/>
        <v>0</v>
      </c>
      <c r="R61" s="63">
        <v>135.19</v>
      </c>
      <c r="S61" s="1">
        <f t="shared" si="7"/>
        <v>0</v>
      </c>
      <c r="T61" s="63">
        <v>1</v>
      </c>
      <c r="U61" s="1">
        <f t="shared" si="8"/>
        <v>0</v>
      </c>
      <c r="V61" s="63">
        <v>0</v>
      </c>
      <c r="W61" s="1">
        <f t="shared" si="9"/>
        <v>0</v>
      </c>
      <c r="X61" s="63">
        <v>0</v>
      </c>
      <c r="Y61" s="1">
        <f t="shared" si="10"/>
        <v>0</v>
      </c>
      <c r="Z61" s="63">
        <v>4</v>
      </c>
      <c r="AA61" s="1">
        <f t="shared" si="11"/>
        <v>0</v>
      </c>
      <c r="AB61" s="63">
        <v>22.76</v>
      </c>
      <c r="AC61" s="1">
        <f t="shared" si="12"/>
        <v>0</v>
      </c>
      <c r="AD61" s="63">
        <v>2</v>
      </c>
      <c r="AE61" s="1">
        <f t="shared" si="13"/>
        <v>0</v>
      </c>
      <c r="AF61" s="63">
        <v>2</v>
      </c>
      <c r="AG61" s="1">
        <f t="shared" si="14"/>
        <v>0</v>
      </c>
      <c r="AH61" s="63">
        <v>1</v>
      </c>
      <c r="AI61" s="1">
        <f t="shared" si="15"/>
        <v>0</v>
      </c>
      <c r="AJ61" s="63">
        <v>1</v>
      </c>
      <c r="AK61" s="1">
        <f t="shared" si="16"/>
        <v>0</v>
      </c>
      <c r="AL61" s="63">
        <v>1</v>
      </c>
      <c r="AM61" s="1">
        <f t="shared" si="17"/>
        <v>0</v>
      </c>
      <c r="AN61" s="63">
        <v>1</v>
      </c>
      <c r="AO61" s="1">
        <f t="shared" si="18"/>
        <v>0</v>
      </c>
      <c r="AP61" s="64">
        <v>1</v>
      </c>
      <c r="AQ61" s="1">
        <f t="shared" si="19"/>
        <v>0</v>
      </c>
      <c r="AR61" s="63">
        <v>1</v>
      </c>
      <c r="AS61" s="1">
        <f t="shared" si="20"/>
        <v>0</v>
      </c>
      <c r="AT61" s="63">
        <v>1</v>
      </c>
      <c r="AU61" s="1">
        <f t="shared" si="21"/>
        <v>0</v>
      </c>
      <c r="AV61" s="62">
        <v>0</v>
      </c>
      <c r="AW61" s="1">
        <f t="shared" si="22"/>
        <v>0</v>
      </c>
      <c r="AX61" s="63"/>
      <c r="AY61" s="1">
        <f t="shared" si="23"/>
        <v>0</v>
      </c>
      <c r="AZ61" s="62"/>
      <c r="BA61" s="1">
        <f t="shared" si="24"/>
        <v>0</v>
      </c>
      <c r="BB61" s="63"/>
      <c r="BC61" s="1">
        <f t="shared" si="25"/>
        <v>0</v>
      </c>
      <c r="BD61" s="41">
        <v>0</v>
      </c>
      <c r="BE61" s="1">
        <f t="shared" si="26"/>
        <v>0</v>
      </c>
      <c r="BF61" s="63">
        <v>1</v>
      </c>
      <c r="BG61" s="2">
        <f t="shared" si="27"/>
        <v>0</v>
      </c>
      <c r="BH61" s="63">
        <v>1</v>
      </c>
      <c r="BI61" s="2">
        <f t="shared" si="28"/>
        <v>0</v>
      </c>
      <c r="BJ61" s="41">
        <v>0</v>
      </c>
      <c r="BK61" s="2">
        <f t="shared" si="29"/>
        <v>0</v>
      </c>
      <c r="BL61" s="41">
        <v>0</v>
      </c>
      <c r="BM61" s="2">
        <f t="shared" si="30"/>
        <v>0</v>
      </c>
      <c r="BN61" s="63">
        <v>0</v>
      </c>
      <c r="BO61" s="2">
        <f t="shared" si="31"/>
        <v>0</v>
      </c>
      <c r="BP61" s="63">
        <v>2</v>
      </c>
      <c r="BQ61" s="2">
        <f t="shared" si="32"/>
        <v>0</v>
      </c>
      <c r="BR61" s="63">
        <v>0</v>
      </c>
      <c r="BS61" s="1">
        <f t="shared" si="33"/>
        <v>0</v>
      </c>
      <c r="BT61" s="63">
        <v>0</v>
      </c>
      <c r="BU61" s="1">
        <f t="shared" si="34"/>
        <v>0</v>
      </c>
      <c r="BV61" s="63">
        <v>4</v>
      </c>
      <c r="BW61" s="1">
        <f t="shared" si="35"/>
        <v>0</v>
      </c>
      <c r="BX61" s="63">
        <v>3</v>
      </c>
      <c r="BY61" s="1">
        <f t="shared" si="36"/>
        <v>0</v>
      </c>
      <c r="BZ61" s="63">
        <v>0</v>
      </c>
      <c r="CA61" s="1">
        <f t="shared" si="37"/>
        <v>0</v>
      </c>
      <c r="CB61" s="63">
        <v>0</v>
      </c>
      <c r="CC61" s="1">
        <f t="shared" si="38"/>
        <v>0</v>
      </c>
      <c r="CD61" s="63">
        <v>0</v>
      </c>
      <c r="CE61" s="1">
        <f t="shared" si="39"/>
        <v>0</v>
      </c>
      <c r="CF61" s="63">
        <v>0</v>
      </c>
      <c r="CG61" s="1">
        <f t="shared" si="40"/>
        <v>0</v>
      </c>
      <c r="CH61" s="63">
        <v>0</v>
      </c>
      <c r="CI61" s="1">
        <f t="shared" si="41"/>
        <v>0</v>
      </c>
      <c r="CJ61" s="63">
        <v>0</v>
      </c>
      <c r="CK61" s="1">
        <f t="shared" si="42"/>
        <v>0</v>
      </c>
      <c r="CL61" s="63">
        <v>0</v>
      </c>
      <c r="CM61" s="1">
        <f t="shared" si="43"/>
        <v>0</v>
      </c>
      <c r="CN61" s="63">
        <v>0</v>
      </c>
      <c r="CO61" s="1">
        <f t="shared" si="44"/>
        <v>0</v>
      </c>
      <c r="CP61" s="63">
        <v>0</v>
      </c>
      <c r="CQ61" s="1">
        <f t="shared" si="45"/>
        <v>0</v>
      </c>
      <c r="CR61" s="63">
        <v>0</v>
      </c>
      <c r="CS61" s="1">
        <f t="shared" si="46"/>
        <v>0</v>
      </c>
      <c r="CT61" s="63">
        <v>0</v>
      </c>
      <c r="CU61" s="1">
        <f t="shared" si="47"/>
        <v>0</v>
      </c>
      <c r="CV61" s="63">
        <v>1</v>
      </c>
      <c r="CW61" s="2">
        <f t="shared" si="48"/>
        <v>0</v>
      </c>
      <c r="CX61" s="62">
        <v>0</v>
      </c>
      <c r="CY61" s="1">
        <f t="shared" si="49"/>
        <v>0</v>
      </c>
      <c r="CZ61" s="62"/>
      <c r="DA61" s="1">
        <f t="shared" si="50"/>
        <v>0</v>
      </c>
      <c r="DB61" s="62">
        <v>0</v>
      </c>
      <c r="DC61" s="1">
        <f t="shared" si="51"/>
        <v>0</v>
      </c>
      <c r="DD61" s="62">
        <v>0</v>
      </c>
      <c r="DE61" s="1">
        <f t="shared" si="52"/>
        <v>0</v>
      </c>
      <c r="DF61" s="62">
        <v>0</v>
      </c>
      <c r="DG61" s="1">
        <f t="shared" si="53"/>
        <v>0</v>
      </c>
      <c r="DH61" s="32">
        <f t="shared" si="54"/>
        <v>0</v>
      </c>
      <c r="DI61" s="33"/>
      <c r="DJ61" s="34">
        <f t="shared" si="55"/>
        <v>0</v>
      </c>
      <c r="DK61" s="33"/>
      <c r="DL61" s="34">
        <f t="shared" si="56"/>
        <v>0</v>
      </c>
      <c r="DM61" s="33"/>
      <c r="DN61" s="34">
        <f t="shared" si="57"/>
        <v>0</v>
      </c>
      <c r="DO61" s="34">
        <f t="shared" si="58"/>
        <v>0</v>
      </c>
      <c r="DP61" s="36">
        <f t="shared" si="59"/>
        <v>0</v>
      </c>
    </row>
    <row r="62" spans="1:120" ht="15.5">
      <c r="A62" s="29"/>
      <c r="B62" s="84"/>
      <c r="C62" s="60" t="s">
        <v>131</v>
      </c>
      <c r="D62" s="61">
        <v>11.118</v>
      </c>
      <c r="E62" s="1">
        <f t="shared" si="0"/>
        <v>0</v>
      </c>
      <c r="F62" s="62">
        <v>11.118</v>
      </c>
      <c r="G62" s="1">
        <f t="shared" si="1"/>
        <v>0</v>
      </c>
      <c r="H62" s="63">
        <v>4.8499999999999996</v>
      </c>
      <c r="I62" s="1">
        <f t="shared" si="2"/>
        <v>0</v>
      </c>
      <c r="J62" s="62">
        <v>11.118</v>
      </c>
      <c r="K62" s="1">
        <f t="shared" si="3"/>
        <v>0</v>
      </c>
      <c r="L62" s="63">
        <v>0</v>
      </c>
      <c r="M62" s="1">
        <f t="shared" si="4"/>
        <v>0</v>
      </c>
      <c r="N62" s="63">
        <v>28.59</v>
      </c>
      <c r="O62" s="1">
        <f t="shared" si="5"/>
        <v>0</v>
      </c>
      <c r="P62" s="63">
        <v>74.12</v>
      </c>
      <c r="Q62" s="1">
        <f t="shared" si="6"/>
        <v>0</v>
      </c>
      <c r="R62" s="63">
        <v>40.83</v>
      </c>
      <c r="S62" s="1">
        <f t="shared" si="7"/>
        <v>0</v>
      </c>
      <c r="T62" s="63">
        <v>1</v>
      </c>
      <c r="U62" s="1">
        <f t="shared" si="8"/>
        <v>0</v>
      </c>
      <c r="V62" s="63">
        <v>0</v>
      </c>
      <c r="W62" s="1">
        <f t="shared" si="9"/>
        <v>0</v>
      </c>
      <c r="X62" s="63">
        <v>0</v>
      </c>
      <c r="Y62" s="1">
        <f t="shared" si="10"/>
        <v>0</v>
      </c>
      <c r="Z62" s="63">
        <v>2</v>
      </c>
      <c r="AA62" s="1">
        <f t="shared" si="11"/>
        <v>0</v>
      </c>
      <c r="AB62" s="63">
        <v>10</v>
      </c>
      <c r="AC62" s="1">
        <f t="shared" si="12"/>
        <v>0</v>
      </c>
      <c r="AD62" s="63">
        <v>1</v>
      </c>
      <c r="AE62" s="1">
        <f t="shared" si="13"/>
        <v>0</v>
      </c>
      <c r="AF62" s="63">
        <v>0</v>
      </c>
      <c r="AG62" s="1">
        <f t="shared" si="14"/>
        <v>0</v>
      </c>
      <c r="AH62" s="63">
        <v>0</v>
      </c>
      <c r="AI62" s="1">
        <f t="shared" si="15"/>
        <v>0</v>
      </c>
      <c r="AJ62" s="63">
        <v>1</v>
      </c>
      <c r="AK62" s="1">
        <f t="shared" si="16"/>
        <v>0</v>
      </c>
      <c r="AL62" s="63">
        <v>0</v>
      </c>
      <c r="AM62" s="1">
        <f t="shared" si="17"/>
        <v>0</v>
      </c>
      <c r="AN62" s="63">
        <v>1</v>
      </c>
      <c r="AO62" s="1">
        <f t="shared" si="18"/>
        <v>0</v>
      </c>
      <c r="AP62" s="64">
        <v>1</v>
      </c>
      <c r="AQ62" s="1">
        <f t="shared" si="19"/>
        <v>0</v>
      </c>
      <c r="AR62" s="63">
        <v>1</v>
      </c>
      <c r="AS62" s="1">
        <f t="shared" si="20"/>
        <v>0</v>
      </c>
      <c r="AT62" s="63">
        <v>1</v>
      </c>
      <c r="AU62" s="1">
        <f t="shared" si="21"/>
        <v>0</v>
      </c>
      <c r="AV62" s="62">
        <v>0</v>
      </c>
      <c r="AW62" s="1">
        <f t="shared" si="22"/>
        <v>0</v>
      </c>
      <c r="AX62" s="63"/>
      <c r="AY62" s="1">
        <f t="shared" si="23"/>
        <v>0</v>
      </c>
      <c r="AZ62" s="62"/>
      <c r="BA62" s="1">
        <f t="shared" si="24"/>
        <v>0</v>
      </c>
      <c r="BB62" s="63"/>
      <c r="BC62" s="1">
        <f t="shared" si="25"/>
        <v>0</v>
      </c>
      <c r="BD62" s="41">
        <v>0</v>
      </c>
      <c r="BE62" s="1">
        <f t="shared" si="26"/>
        <v>0</v>
      </c>
      <c r="BF62" s="63">
        <v>0</v>
      </c>
      <c r="BG62" s="2">
        <f t="shared" si="27"/>
        <v>0</v>
      </c>
      <c r="BH62" s="63">
        <v>0</v>
      </c>
      <c r="BI62" s="2">
        <f t="shared" si="28"/>
        <v>0</v>
      </c>
      <c r="BJ62" s="41">
        <v>0</v>
      </c>
      <c r="BK62" s="2">
        <f t="shared" si="29"/>
        <v>0</v>
      </c>
      <c r="BL62" s="41">
        <v>0</v>
      </c>
      <c r="BM62" s="2">
        <f t="shared" si="30"/>
        <v>0</v>
      </c>
      <c r="BN62" s="63">
        <v>0</v>
      </c>
      <c r="BO62" s="2">
        <f t="shared" si="31"/>
        <v>0</v>
      </c>
      <c r="BP62" s="63">
        <v>0</v>
      </c>
      <c r="BQ62" s="2">
        <f t="shared" si="32"/>
        <v>0</v>
      </c>
      <c r="BR62" s="63">
        <v>0</v>
      </c>
      <c r="BS62" s="1">
        <f t="shared" si="33"/>
        <v>0</v>
      </c>
      <c r="BT62" s="63">
        <v>3</v>
      </c>
      <c r="BU62" s="1">
        <f t="shared" si="34"/>
        <v>0</v>
      </c>
      <c r="BV62" s="63">
        <v>0</v>
      </c>
      <c r="BW62" s="1">
        <f t="shared" si="35"/>
        <v>0</v>
      </c>
      <c r="BX62" s="63">
        <v>0</v>
      </c>
      <c r="BY62" s="1">
        <f t="shared" si="36"/>
        <v>0</v>
      </c>
      <c r="BZ62" s="63">
        <v>2</v>
      </c>
      <c r="CA62" s="1">
        <f t="shared" si="37"/>
        <v>0</v>
      </c>
      <c r="CB62" s="63">
        <v>0</v>
      </c>
      <c r="CC62" s="1">
        <f t="shared" si="38"/>
        <v>0</v>
      </c>
      <c r="CD62" s="63">
        <v>0</v>
      </c>
      <c r="CE62" s="1">
        <f t="shared" si="39"/>
        <v>0</v>
      </c>
      <c r="CF62" s="63">
        <v>0</v>
      </c>
      <c r="CG62" s="1">
        <f t="shared" si="40"/>
        <v>0</v>
      </c>
      <c r="CH62" s="63">
        <v>0</v>
      </c>
      <c r="CI62" s="1">
        <f t="shared" si="41"/>
        <v>0</v>
      </c>
      <c r="CJ62" s="63">
        <v>0</v>
      </c>
      <c r="CK62" s="1">
        <f t="shared" si="42"/>
        <v>0</v>
      </c>
      <c r="CL62" s="63">
        <v>0</v>
      </c>
      <c r="CM62" s="1">
        <f t="shared" si="43"/>
        <v>0</v>
      </c>
      <c r="CN62" s="63">
        <v>0</v>
      </c>
      <c r="CO62" s="1">
        <f t="shared" si="44"/>
        <v>0</v>
      </c>
      <c r="CP62" s="63">
        <v>0</v>
      </c>
      <c r="CQ62" s="1">
        <f t="shared" si="45"/>
        <v>0</v>
      </c>
      <c r="CR62" s="63">
        <v>1</v>
      </c>
      <c r="CS62" s="1">
        <f t="shared" si="46"/>
        <v>0</v>
      </c>
      <c r="CT62" s="63">
        <v>0</v>
      </c>
      <c r="CU62" s="1">
        <f t="shared" si="47"/>
        <v>0</v>
      </c>
      <c r="CV62" s="63">
        <v>1</v>
      </c>
      <c r="CW62" s="2">
        <f t="shared" si="48"/>
        <v>0</v>
      </c>
      <c r="CX62" s="62">
        <v>0</v>
      </c>
      <c r="CY62" s="1">
        <f t="shared" si="49"/>
        <v>0</v>
      </c>
      <c r="CZ62" s="62"/>
      <c r="DA62" s="1">
        <f t="shared" si="50"/>
        <v>0</v>
      </c>
      <c r="DB62" s="62">
        <v>0</v>
      </c>
      <c r="DC62" s="1">
        <f t="shared" si="51"/>
        <v>0</v>
      </c>
      <c r="DD62" s="62">
        <v>0</v>
      </c>
      <c r="DE62" s="1">
        <f t="shared" si="52"/>
        <v>0</v>
      </c>
      <c r="DF62" s="62">
        <v>0</v>
      </c>
      <c r="DG62" s="1">
        <f t="shared" si="53"/>
        <v>0</v>
      </c>
      <c r="DH62" s="32">
        <f t="shared" si="54"/>
        <v>0</v>
      </c>
      <c r="DI62" s="33"/>
      <c r="DJ62" s="34">
        <f t="shared" si="55"/>
        <v>0</v>
      </c>
      <c r="DK62" s="33"/>
      <c r="DL62" s="34">
        <f t="shared" si="56"/>
        <v>0</v>
      </c>
      <c r="DM62" s="33"/>
      <c r="DN62" s="34">
        <f t="shared" si="57"/>
        <v>0</v>
      </c>
      <c r="DO62" s="34">
        <f t="shared" si="58"/>
        <v>0</v>
      </c>
      <c r="DP62" s="36">
        <f t="shared" si="59"/>
        <v>0</v>
      </c>
    </row>
    <row r="63" spans="1:120" ht="15.5">
      <c r="A63" s="29"/>
      <c r="B63" s="84"/>
      <c r="C63" s="60" t="s">
        <v>132</v>
      </c>
      <c r="D63" s="61">
        <v>62.472000000000001</v>
      </c>
      <c r="E63" s="1">
        <f t="shared" si="0"/>
        <v>0</v>
      </c>
      <c r="F63" s="62">
        <v>62.472000000000001</v>
      </c>
      <c r="G63" s="1">
        <f t="shared" si="1"/>
        <v>0</v>
      </c>
      <c r="H63" s="63">
        <v>14.4</v>
      </c>
      <c r="I63" s="1">
        <f t="shared" si="2"/>
        <v>0</v>
      </c>
      <c r="J63" s="62">
        <v>62.472000000000001</v>
      </c>
      <c r="K63" s="1">
        <f t="shared" si="3"/>
        <v>0</v>
      </c>
      <c r="L63" s="63">
        <v>0</v>
      </c>
      <c r="M63" s="1">
        <f t="shared" si="4"/>
        <v>0</v>
      </c>
      <c r="N63" s="63">
        <v>14.96</v>
      </c>
      <c r="O63" s="1">
        <f t="shared" si="5"/>
        <v>0</v>
      </c>
      <c r="P63" s="63">
        <v>208.24</v>
      </c>
      <c r="Q63" s="1">
        <f t="shared" si="6"/>
        <v>0</v>
      </c>
      <c r="R63" s="63">
        <v>116.44</v>
      </c>
      <c r="S63" s="1">
        <f t="shared" si="7"/>
        <v>0</v>
      </c>
      <c r="T63" s="63">
        <v>1</v>
      </c>
      <c r="U63" s="1">
        <f t="shared" si="8"/>
        <v>0</v>
      </c>
      <c r="V63" s="63">
        <v>5</v>
      </c>
      <c r="W63" s="1">
        <f t="shared" si="9"/>
        <v>0</v>
      </c>
      <c r="X63" s="63">
        <v>0</v>
      </c>
      <c r="Y63" s="1">
        <f t="shared" si="10"/>
        <v>0</v>
      </c>
      <c r="Z63" s="63">
        <v>5</v>
      </c>
      <c r="AA63" s="1">
        <f t="shared" si="11"/>
        <v>0</v>
      </c>
      <c r="AB63" s="63">
        <v>8.5</v>
      </c>
      <c r="AC63" s="1">
        <f t="shared" si="12"/>
        <v>0</v>
      </c>
      <c r="AD63" s="63">
        <v>1</v>
      </c>
      <c r="AE63" s="1">
        <f t="shared" si="13"/>
        <v>0</v>
      </c>
      <c r="AF63" s="63">
        <v>1</v>
      </c>
      <c r="AG63" s="1">
        <f t="shared" si="14"/>
        <v>0</v>
      </c>
      <c r="AH63" s="63">
        <v>1</v>
      </c>
      <c r="AI63" s="1">
        <f t="shared" si="15"/>
        <v>0</v>
      </c>
      <c r="AJ63" s="63">
        <v>1</v>
      </c>
      <c r="AK63" s="1">
        <f t="shared" si="16"/>
        <v>0</v>
      </c>
      <c r="AL63" s="63">
        <v>0</v>
      </c>
      <c r="AM63" s="1">
        <f t="shared" si="17"/>
        <v>0</v>
      </c>
      <c r="AN63" s="63">
        <v>1</v>
      </c>
      <c r="AO63" s="1">
        <f t="shared" si="18"/>
        <v>0</v>
      </c>
      <c r="AP63" s="64">
        <v>1</v>
      </c>
      <c r="AQ63" s="1">
        <f t="shared" si="19"/>
        <v>0</v>
      </c>
      <c r="AR63" s="63">
        <v>1</v>
      </c>
      <c r="AS63" s="1">
        <f t="shared" si="20"/>
        <v>0</v>
      </c>
      <c r="AT63" s="63">
        <v>1</v>
      </c>
      <c r="AU63" s="1">
        <f t="shared" si="21"/>
        <v>0</v>
      </c>
      <c r="AV63" s="62">
        <v>0</v>
      </c>
      <c r="AW63" s="1">
        <f t="shared" si="22"/>
        <v>0</v>
      </c>
      <c r="AX63" s="63"/>
      <c r="AY63" s="1">
        <f t="shared" si="23"/>
        <v>0</v>
      </c>
      <c r="AZ63" s="62"/>
      <c r="BA63" s="1">
        <f t="shared" si="24"/>
        <v>0</v>
      </c>
      <c r="BB63" s="63"/>
      <c r="BC63" s="1">
        <f t="shared" si="25"/>
        <v>0</v>
      </c>
      <c r="BD63" s="41">
        <v>0</v>
      </c>
      <c r="BE63" s="1">
        <f t="shared" si="26"/>
        <v>0</v>
      </c>
      <c r="BF63" s="63">
        <v>1</v>
      </c>
      <c r="BG63" s="2">
        <f t="shared" si="27"/>
        <v>0</v>
      </c>
      <c r="BH63" s="63">
        <v>1</v>
      </c>
      <c r="BI63" s="2">
        <f t="shared" si="28"/>
        <v>0</v>
      </c>
      <c r="BJ63" s="41">
        <v>0</v>
      </c>
      <c r="BK63" s="2">
        <f t="shared" si="29"/>
        <v>0</v>
      </c>
      <c r="BL63" s="41">
        <v>0</v>
      </c>
      <c r="BM63" s="2">
        <f t="shared" si="30"/>
        <v>0</v>
      </c>
      <c r="BN63" s="63">
        <v>0</v>
      </c>
      <c r="BO63" s="2">
        <f t="shared" si="31"/>
        <v>0</v>
      </c>
      <c r="BP63" s="63">
        <v>4</v>
      </c>
      <c r="BQ63" s="2">
        <f t="shared" si="32"/>
        <v>0</v>
      </c>
      <c r="BR63" s="63">
        <v>0</v>
      </c>
      <c r="BS63" s="1">
        <f t="shared" si="33"/>
        <v>0</v>
      </c>
      <c r="BT63" s="63">
        <v>0</v>
      </c>
      <c r="BU63" s="1">
        <f t="shared" si="34"/>
        <v>0</v>
      </c>
      <c r="BV63" s="63">
        <v>3</v>
      </c>
      <c r="BW63" s="1">
        <f t="shared" si="35"/>
        <v>0</v>
      </c>
      <c r="BX63" s="63">
        <v>3</v>
      </c>
      <c r="BY63" s="1">
        <f t="shared" si="36"/>
        <v>0</v>
      </c>
      <c r="BZ63" s="63">
        <v>0</v>
      </c>
      <c r="CA63" s="1">
        <f t="shared" si="37"/>
        <v>0</v>
      </c>
      <c r="CB63" s="63">
        <v>0</v>
      </c>
      <c r="CC63" s="1">
        <f t="shared" si="38"/>
        <v>0</v>
      </c>
      <c r="CD63" s="63">
        <v>0</v>
      </c>
      <c r="CE63" s="1">
        <f t="shared" si="39"/>
        <v>0</v>
      </c>
      <c r="CF63" s="63">
        <v>0</v>
      </c>
      <c r="CG63" s="1">
        <f t="shared" si="40"/>
        <v>0</v>
      </c>
      <c r="CH63" s="63">
        <v>0</v>
      </c>
      <c r="CI63" s="1">
        <f t="shared" si="41"/>
        <v>0</v>
      </c>
      <c r="CJ63" s="63">
        <v>0</v>
      </c>
      <c r="CK63" s="1">
        <f t="shared" si="42"/>
        <v>0</v>
      </c>
      <c r="CL63" s="63">
        <v>0</v>
      </c>
      <c r="CM63" s="1">
        <f t="shared" si="43"/>
        <v>0</v>
      </c>
      <c r="CN63" s="63">
        <v>0</v>
      </c>
      <c r="CO63" s="1">
        <f t="shared" si="44"/>
        <v>0</v>
      </c>
      <c r="CP63" s="63">
        <v>0</v>
      </c>
      <c r="CQ63" s="1">
        <f t="shared" si="45"/>
        <v>0</v>
      </c>
      <c r="CR63" s="63">
        <v>0</v>
      </c>
      <c r="CS63" s="1">
        <f t="shared" si="46"/>
        <v>0</v>
      </c>
      <c r="CT63" s="63">
        <v>1</v>
      </c>
      <c r="CU63" s="1">
        <f t="shared" si="47"/>
        <v>0</v>
      </c>
      <c r="CV63" s="63">
        <v>1</v>
      </c>
      <c r="CW63" s="2">
        <f t="shared" si="48"/>
        <v>0</v>
      </c>
      <c r="CX63" s="62">
        <v>0</v>
      </c>
      <c r="CY63" s="1">
        <f t="shared" si="49"/>
        <v>0</v>
      </c>
      <c r="CZ63" s="62"/>
      <c r="DA63" s="1">
        <f t="shared" si="50"/>
        <v>0</v>
      </c>
      <c r="DB63" s="62">
        <v>0</v>
      </c>
      <c r="DC63" s="1">
        <f t="shared" si="51"/>
        <v>0</v>
      </c>
      <c r="DD63" s="62">
        <v>0</v>
      </c>
      <c r="DE63" s="1">
        <f t="shared" si="52"/>
        <v>0</v>
      </c>
      <c r="DF63" s="62">
        <v>0</v>
      </c>
      <c r="DG63" s="1">
        <f t="shared" si="53"/>
        <v>0</v>
      </c>
      <c r="DH63" s="32">
        <f t="shared" si="54"/>
        <v>0</v>
      </c>
      <c r="DI63" s="33"/>
      <c r="DJ63" s="34">
        <f t="shared" si="55"/>
        <v>0</v>
      </c>
      <c r="DK63" s="33"/>
      <c r="DL63" s="34">
        <f t="shared" si="56"/>
        <v>0</v>
      </c>
      <c r="DM63" s="33"/>
      <c r="DN63" s="34">
        <f t="shared" si="57"/>
        <v>0</v>
      </c>
      <c r="DO63" s="34">
        <f t="shared" si="58"/>
        <v>0</v>
      </c>
      <c r="DP63" s="36">
        <f t="shared" si="59"/>
        <v>0</v>
      </c>
    </row>
    <row r="64" spans="1:120" ht="15.5">
      <c r="A64" s="29"/>
      <c r="B64" s="84"/>
      <c r="C64" s="60" t="s">
        <v>133</v>
      </c>
      <c r="D64" s="61">
        <v>16.6005</v>
      </c>
      <c r="E64" s="1">
        <f t="shared" si="0"/>
        <v>0</v>
      </c>
      <c r="F64" s="62">
        <v>16.6005</v>
      </c>
      <c r="G64" s="1">
        <f t="shared" si="1"/>
        <v>0</v>
      </c>
      <c r="H64" s="63">
        <v>3.7920000000000003</v>
      </c>
      <c r="I64" s="1">
        <f t="shared" si="2"/>
        <v>0</v>
      </c>
      <c r="J64" s="62">
        <v>16.6005</v>
      </c>
      <c r="K64" s="1">
        <f t="shared" si="3"/>
        <v>0</v>
      </c>
      <c r="L64" s="63">
        <v>0</v>
      </c>
      <c r="M64" s="1">
        <f t="shared" si="4"/>
        <v>0</v>
      </c>
      <c r="N64" s="63">
        <v>68.36</v>
      </c>
      <c r="O64" s="1">
        <f t="shared" si="5"/>
        <v>0</v>
      </c>
      <c r="P64" s="63">
        <v>110.67</v>
      </c>
      <c r="Q64" s="1">
        <f t="shared" si="6"/>
        <v>0</v>
      </c>
      <c r="R64" s="63">
        <v>106.4</v>
      </c>
      <c r="S64" s="1">
        <f t="shared" si="7"/>
        <v>0</v>
      </c>
      <c r="T64" s="63">
        <v>1</v>
      </c>
      <c r="U64" s="1">
        <f t="shared" si="8"/>
        <v>0</v>
      </c>
      <c r="V64" s="63">
        <v>0</v>
      </c>
      <c r="W64" s="1">
        <f t="shared" si="9"/>
        <v>0</v>
      </c>
      <c r="X64" s="63">
        <v>0</v>
      </c>
      <c r="Y64" s="1">
        <f t="shared" si="10"/>
        <v>0</v>
      </c>
      <c r="Z64" s="63">
        <v>6</v>
      </c>
      <c r="AA64" s="1">
        <f t="shared" si="11"/>
        <v>0</v>
      </c>
      <c r="AB64" s="63">
        <v>0</v>
      </c>
      <c r="AC64" s="1">
        <f t="shared" si="12"/>
        <v>0</v>
      </c>
      <c r="AD64" s="63">
        <v>0</v>
      </c>
      <c r="AE64" s="1">
        <f t="shared" si="13"/>
        <v>0</v>
      </c>
      <c r="AF64" s="63">
        <v>0</v>
      </c>
      <c r="AG64" s="1">
        <f t="shared" si="14"/>
        <v>0</v>
      </c>
      <c r="AH64" s="63">
        <v>0</v>
      </c>
      <c r="AI64" s="1">
        <f t="shared" si="15"/>
        <v>0</v>
      </c>
      <c r="AJ64" s="63">
        <v>1</v>
      </c>
      <c r="AK64" s="1">
        <f t="shared" si="16"/>
        <v>0</v>
      </c>
      <c r="AL64" s="63">
        <v>0</v>
      </c>
      <c r="AM64" s="1">
        <f t="shared" si="17"/>
        <v>0</v>
      </c>
      <c r="AN64" s="63">
        <v>1</v>
      </c>
      <c r="AO64" s="1">
        <f t="shared" si="18"/>
        <v>0</v>
      </c>
      <c r="AP64" s="64">
        <v>1</v>
      </c>
      <c r="AQ64" s="1">
        <f t="shared" si="19"/>
        <v>0</v>
      </c>
      <c r="AR64" s="63">
        <v>2.2000000000000002</v>
      </c>
      <c r="AS64" s="1">
        <f t="shared" si="20"/>
        <v>0</v>
      </c>
      <c r="AT64" s="63">
        <v>1</v>
      </c>
      <c r="AU64" s="1">
        <f t="shared" si="21"/>
        <v>0</v>
      </c>
      <c r="AV64" s="62">
        <v>0</v>
      </c>
      <c r="AW64" s="1">
        <f t="shared" si="22"/>
        <v>0</v>
      </c>
      <c r="AX64" s="63"/>
      <c r="AY64" s="1">
        <f t="shared" si="23"/>
        <v>0</v>
      </c>
      <c r="AZ64" s="62"/>
      <c r="BA64" s="1">
        <f t="shared" si="24"/>
        <v>0</v>
      </c>
      <c r="BB64" s="63"/>
      <c r="BC64" s="1">
        <f t="shared" si="25"/>
        <v>0</v>
      </c>
      <c r="BD64" s="41">
        <v>0</v>
      </c>
      <c r="BE64" s="1">
        <f t="shared" si="26"/>
        <v>0</v>
      </c>
      <c r="BF64" s="63">
        <v>0</v>
      </c>
      <c r="BG64" s="2">
        <f t="shared" si="27"/>
        <v>0</v>
      </c>
      <c r="BH64" s="63">
        <v>0</v>
      </c>
      <c r="BI64" s="2">
        <f t="shared" si="28"/>
        <v>0</v>
      </c>
      <c r="BJ64" s="41">
        <v>0</v>
      </c>
      <c r="BK64" s="2">
        <f t="shared" si="29"/>
        <v>0</v>
      </c>
      <c r="BL64" s="41">
        <v>0</v>
      </c>
      <c r="BM64" s="2">
        <f t="shared" si="30"/>
        <v>0</v>
      </c>
      <c r="BN64" s="63">
        <v>0</v>
      </c>
      <c r="BO64" s="2">
        <f t="shared" si="31"/>
        <v>0</v>
      </c>
      <c r="BP64" s="63">
        <v>4.4000000000000004</v>
      </c>
      <c r="BQ64" s="2">
        <f t="shared" si="32"/>
        <v>0</v>
      </c>
      <c r="BR64" s="63">
        <v>0</v>
      </c>
      <c r="BS64" s="1">
        <f t="shared" si="33"/>
        <v>0</v>
      </c>
      <c r="BT64" s="63">
        <v>0</v>
      </c>
      <c r="BU64" s="1">
        <f t="shared" si="34"/>
        <v>0</v>
      </c>
      <c r="BV64" s="63">
        <v>2</v>
      </c>
      <c r="BW64" s="1">
        <f t="shared" si="35"/>
        <v>0</v>
      </c>
      <c r="BX64" s="63">
        <v>2</v>
      </c>
      <c r="BY64" s="1">
        <f t="shared" si="36"/>
        <v>0</v>
      </c>
      <c r="BZ64" s="63">
        <v>0</v>
      </c>
      <c r="CA64" s="1">
        <f t="shared" si="37"/>
        <v>0</v>
      </c>
      <c r="CB64" s="63">
        <v>0</v>
      </c>
      <c r="CC64" s="1">
        <f t="shared" si="38"/>
        <v>0</v>
      </c>
      <c r="CD64" s="63">
        <v>0</v>
      </c>
      <c r="CE64" s="1">
        <f t="shared" si="39"/>
        <v>0</v>
      </c>
      <c r="CF64" s="63">
        <v>0</v>
      </c>
      <c r="CG64" s="1">
        <f t="shared" si="40"/>
        <v>0</v>
      </c>
      <c r="CH64" s="63">
        <v>0</v>
      </c>
      <c r="CI64" s="1">
        <f t="shared" si="41"/>
        <v>0</v>
      </c>
      <c r="CJ64" s="63">
        <v>0</v>
      </c>
      <c r="CK64" s="1">
        <f t="shared" si="42"/>
        <v>0</v>
      </c>
      <c r="CL64" s="63">
        <v>0</v>
      </c>
      <c r="CM64" s="1">
        <f t="shared" si="43"/>
        <v>0</v>
      </c>
      <c r="CN64" s="63">
        <v>0</v>
      </c>
      <c r="CO64" s="1">
        <f t="shared" si="44"/>
        <v>0</v>
      </c>
      <c r="CP64" s="63">
        <v>0</v>
      </c>
      <c r="CQ64" s="1">
        <f t="shared" si="45"/>
        <v>0</v>
      </c>
      <c r="CR64" s="63">
        <v>0</v>
      </c>
      <c r="CS64" s="1">
        <f t="shared" si="46"/>
        <v>0</v>
      </c>
      <c r="CT64" s="63">
        <v>0</v>
      </c>
      <c r="CU64" s="1">
        <f t="shared" si="47"/>
        <v>0</v>
      </c>
      <c r="CV64" s="63">
        <v>1</v>
      </c>
      <c r="CW64" s="2">
        <f t="shared" si="48"/>
        <v>0</v>
      </c>
      <c r="CX64" s="62">
        <v>0</v>
      </c>
      <c r="CY64" s="1">
        <f t="shared" si="49"/>
        <v>0</v>
      </c>
      <c r="CZ64" s="62"/>
      <c r="DA64" s="1">
        <f t="shared" si="50"/>
        <v>0</v>
      </c>
      <c r="DB64" s="62">
        <v>0</v>
      </c>
      <c r="DC64" s="1">
        <f t="shared" si="51"/>
        <v>0</v>
      </c>
      <c r="DD64" s="62">
        <v>0</v>
      </c>
      <c r="DE64" s="1">
        <f t="shared" si="52"/>
        <v>0</v>
      </c>
      <c r="DF64" s="62">
        <v>0</v>
      </c>
      <c r="DG64" s="1">
        <f t="shared" si="53"/>
        <v>0</v>
      </c>
      <c r="DH64" s="32">
        <f t="shared" si="54"/>
        <v>0</v>
      </c>
      <c r="DI64" s="33"/>
      <c r="DJ64" s="34">
        <f t="shared" si="55"/>
        <v>0</v>
      </c>
      <c r="DK64" s="33"/>
      <c r="DL64" s="34">
        <f t="shared" si="56"/>
        <v>0</v>
      </c>
      <c r="DM64" s="33"/>
      <c r="DN64" s="34">
        <f t="shared" si="57"/>
        <v>0</v>
      </c>
      <c r="DO64" s="34">
        <f t="shared" si="58"/>
        <v>0</v>
      </c>
      <c r="DP64" s="36">
        <f t="shared" si="59"/>
        <v>0</v>
      </c>
    </row>
    <row r="65" spans="1:120" ht="15.5">
      <c r="A65" s="29"/>
      <c r="B65" s="84"/>
      <c r="C65" s="60" t="s">
        <v>134</v>
      </c>
      <c r="D65" s="61">
        <v>23.568000000000001</v>
      </c>
      <c r="E65" s="1">
        <f t="shared" si="0"/>
        <v>0</v>
      </c>
      <c r="F65" s="62">
        <v>23.568000000000001</v>
      </c>
      <c r="G65" s="1">
        <f t="shared" si="1"/>
        <v>0</v>
      </c>
      <c r="H65" s="63">
        <v>5.4494999999999996</v>
      </c>
      <c r="I65" s="1">
        <f t="shared" si="2"/>
        <v>0</v>
      </c>
      <c r="J65" s="62">
        <v>23.568000000000001</v>
      </c>
      <c r="K65" s="1">
        <f t="shared" si="3"/>
        <v>0</v>
      </c>
      <c r="L65" s="63">
        <v>0</v>
      </c>
      <c r="M65" s="1">
        <f t="shared" si="4"/>
        <v>0</v>
      </c>
      <c r="N65" s="63">
        <v>44.62</v>
      </c>
      <c r="O65" s="1">
        <f t="shared" si="5"/>
        <v>0</v>
      </c>
      <c r="P65" s="63">
        <v>117.84</v>
      </c>
      <c r="Q65" s="1">
        <f t="shared" si="6"/>
        <v>0</v>
      </c>
      <c r="R65" s="63">
        <v>116.16</v>
      </c>
      <c r="S65" s="1">
        <f t="shared" si="7"/>
        <v>0</v>
      </c>
      <c r="T65" s="63">
        <v>1</v>
      </c>
      <c r="U65" s="1">
        <f t="shared" si="8"/>
        <v>0</v>
      </c>
      <c r="V65" s="63">
        <v>0</v>
      </c>
      <c r="W65" s="1">
        <f t="shared" si="9"/>
        <v>0</v>
      </c>
      <c r="X65" s="63">
        <v>0</v>
      </c>
      <c r="Y65" s="1">
        <f t="shared" si="10"/>
        <v>0</v>
      </c>
      <c r="Z65" s="63">
        <v>3</v>
      </c>
      <c r="AA65" s="1">
        <f t="shared" si="11"/>
        <v>0</v>
      </c>
      <c r="AB65" s="63">
        <v>18</v>
      </c>
      <c r="AC65" s="1">
        <f t="shared" si="12"/>
        <v>0</v>
      </c>
      <c r="AD65" s="63">
        <v>2</v>
      </c>
      <c r="AE65" s="1">
        <f t="shared" si="13"/>
        <v>0</v>
      </c>
      <c r="AF65" s="63">
        <v>0</v>
      </c>
      <c r="AG65" s="1">
        <f t="shared" si="14"/>
        <v>0</v>
      </c>
      <c r="AH65" s="63">
        <v>0</v>
      </c>
      <c r="AI65" s="1">
        <f t="shared" si="15"/>
        <v>0</v>
      </c>
      <c r="AJ65" s="63">
        <v>1</v>
      </c>
      <c r="AK65" s="1">
        <f t="shared" si="16"/>
        <v>0</v>
      </c>
      <c r="AL65" s="63">
        <v>0</v>
      </c>
      <c r="AM65" s="1">
        <f t="shared" si="17"/>
        <v>0</v>
      </c>
      <c r="AN65" s="63">
        <v>1</v>
      </c>
      <c r="AO65" s="1">
        <f t="shared" si="18"/>
        <v>0</v>
      </c>
      <c r="AP65" s="64">
        <v>1</v>
      </c>
      <c r="AQ65" s="1">
        <f t="shared" si="19"/>
        <v>0</v>
      </c>
      <c r="AR65" s="63">
        <v>1</v>
      </c>
      <c r="AS65" s="1">
        <f t="shared" si="20"/>
        <v>0</v>
      </c>
      <c r="AT65" s="63">
        <v>1</v>
      </c>
      <c r="AU65" s="1">
        <f t="shared" si="21"/>
        <v>0</v>
      </c>
      <c r="AV65" s="62">
        <v>0</v>
      </c>
      <c r="AW65" s="1">
        <f t="shared" si="22"/>
        <v>0</v>
      </c>
      <c r="AX65" s="63"/>
      <c r="AY65" s="1">
        <f t="shared" si="23"/>
        <v>0</v>
      </c>
      <c r="AZ65" s="62"/>
      <c r="BA65" s="1">
        <f t="shared" si="24"/>
        <v>0</v>
      </c>
      <c r="BB65" s="63"/>
      <c r="BC65" s="1">
        <f t="shared" si="25"/>
        <v>0</v>
      </c>
      <c r="BD65" s="41">
        <v>0</v>
      </c>
      <c r="BE65" s="1">
        <f t="shared" si="26"/>
        <v>0</v>
      </c>
      <c r="BF65" s="63">
        <v>0</v>
      </c>
      <c r="BG65" s="2">
        <f t="shared" si="27"/>
        <v>0</v>
      </c>
      <c r="BH65" s="63">
        <v>0</v>
      </c>
      <c r="BI65" s="2">
        <f t="shared" si="28"/>
        <v>0</v>
      </c>
      <c r="BJ65" s="41">
        <v>0</v>
      </c>
      <c r="BK65" s="2">
        <f t="shared" si="29"/>
        <v>0</v>
      </c>
      <c r="BL65" s="41">
        <v>0</v>
      </c>
      <c r="BM65" s="2">
        <f t="shared" si="30"/>
        <v>0</v>
      </c>
      <c r="BN65" s="63">
        <v>0</v>
      </c>
      <c r="BO65" s="2">
        <f t="shared" si="31"/>
        <v>0</v>
      </c>
      <c r="BP65" s="63">
        <v>0</v>
      </c>
      <c r="BQ65" s="2">
        <f t="shared" si="32"/>
        <v>0</v>
      </c>
      <c r="BR65" s="63">
        <v>0</v>
      </c>
      <c r="BS65" s="1">
        <f t="shared" si="33"/>
        <v>0</v>
      </c>
      <c r="BT65" s="63">
        <v>0</v>
      </c>
      <c r="BU65" s="1">
        <f t="shared" si="34"/>
        <v>0</v>
      </c>
      <c r="BV65" s="63">
        <v>3</v>
      </c>
      <c r="BW65" s="1">
        <f t="shared" si="35"/>
        <v>0</v>
      </c>
      <c r="BX65" s="63">
        <v>2</v>
      </c>
      <c r="BY65" s="1">
        <f t="shared" si="36"/>
        <v>0</v>
      </c>
      <c r="BZ65" s="63">
        <v>0</v>
      </c>
      <c r="CA65" s="1">
        <f t="shared" si="37"/>
        <v>0</v>
      </c>
      <c r="CB65" s="63">
        <v>0</v>
      </c>
      <c r="CC65" s="1">
        <f t="shared" si="38"/>
        <v>0</v>
      </c>
      <c r="CD65" s="63">
        <v>0</v>
      </c>
      <c r="CE65" s="1">
        <f t="shared" si="39"/>
        <v>0</v>
      </c>
      <c r="CF65" s="63">
        <v>0</v>
      </c>
      <c r="CG65" s="1">
        <f t="shared" si="40"/>
        <v>0</v>
      </c>
      <c r="CH65" s="63">
        <v>0</v>
      </c>
      <c r="CI65" s="1">
        <f t="shared" si="41"/>
        <v>0</v>
      </c>
      <c r="CJ65" s="63">
        <v>0</v>
      </c>
      <c r="CK65" s="1">
        <f t="shared" si="42"/>
        <v>0</v>
      </c>
      <c r="CL65" s="63">
        <v>0</v>
      </c>
      <c r="CM65" s="1">
        <f t="shared" si="43"/>
        <v>0</v>
      </c>
      <c r="CN65" s="63">
        <v>0</v>
      </c>
      <c r="CO65" s="1">
        <f t="shared" si="44"/>
        <v>0</v>
      </c>
      <c r="CP65" s="63">
        <v>0</v>
      </c>
      <c r="CQ65" s="1">
        <f t="shared" si="45"/>
        <v>0</v>
      </c>
      <c r="CR65" s="63">
        <v>0</v>
      </c>
      <c r="CS65" s="1">
        <f t="shared" si="46"/>
        <v>0</v>
      </c>
      <c r="CT65" s="63">
        <v>0</v>
      </c>
      <c r="CU65" s="1">
        <f t="shared" si="47"/>
        <v>0</v>
      </c>
      <c r="CV65" s="63">
        <v>1</v>
      </c>
      <c r="CW65" s="2">
        <f t="shared" si="48"/>
        <v>0</v>
      </c>
      <c r="CX65" s="62">
        <v>0</v>
      </c>
      <c r="CY65" s="1">
        <f t="shared" si="49"/>
        <v>0</v>
      </c>
      <c r="CZ65" s="62"/>
      <c r="DA65" s="1">
        <f t="shared" si="50"/>
        <v>0</v>
      </c>
      <c r="DB65" s="62">
        <v>0</v>
      </c>
      <c r="DC65" s="1">
        <f t="shared" si="51"/>
        <v>0</v>
      </c>
      <c r="DD65" s="62">
        <v>0</v>
      </c>
      <c r="DE65" s="1">
        <f t="shared" si="52"/>
        <v>0</v>
      </c>
      <c r="DF65" s="62">
        <v>0</v>
      </c>
      <c r="DG65" s="1">
        <f t="shared" si="53"/>
        <v>0</v>
      </c>
      <c r="DH65" s="32">
        <f t="shared" si="54"/>
        <v>0</v>
      </c>
      <c r="DI65" s="33"/>
      <c r="DJ65" s="34">
        <f t="shared" si="55"/>
        <v>0</v>
      </c>
      <c r="DK65" s="33"/>
      <c r="DL65" s="34">
        <f t="shared" si="56"/>
        <v>0</v>
      </c>
      <c r="DM65" s="33"/>
      <c r="DN65" s="34">
        <f t="shared" si="57"/>
        <v>0</v>
      </c>
      <c r="DO65" s="34">
        <f t="shared" si="58"/>
        <v>0</v>
      </c>
      <c r="DP65" s="36">
        <f t="shared" si="59"/>
        <v>0</v>
      </c>
    </row>
    <row r="66" spans="1:120" ht="15.5">
      <c r="A66" s="29"/>
      <c r="B66" s="84"/>
      <c r="C66" s="60" t="s">
        <v>135</v>
      </c>
      <c r="D66" s="61">
        <v>30.279</v>
      </c>
      <c r="E66" s="1">
        <f t="shared" si="0"/>
        <v>0</v>
      </c>
      <c r="F66" s="62">
        <v>30.279</v>
      </c>
      <c r="G66" s="1">
        <f t="shared" si="1"/>
        <v>0</v>
      </c>
      <c r="H66" s="63">
        <v>5.5</v>
      </c>
      <c r="I66" s="1">
        <f t="shared" si="2"/>
        <v>0</v>
      </c>
      <c r="J66" s="62">
        <v>30.279</v>
      </c>
      <c r="K66" s="1">
        <f t="shared" si="3"/>
        <v>0</v>
      </c>
      <c r="L66" s="63">
        <v>0</v>
      </c>
      <c r="M66" s="1">
        <f t="shared" si="4"/>
        <v>0</v>
      </c>
      <c r="N66" s="63">
        <v>38.19</v>
      </c>
      <c r="O66" s="1">
        <f t="shared" si="5"/>
        <v>0</v>
      </c>
      <c r="P66" s="63">
        <v>100.93</v>
      </c>
      <c r="Q66" s="1">
        <f t="shared" si="6"/>
        <v>0</v>
      </c>
      <c r="R66" s="63">
        <v>53.99</v>
      </c>
      <c r="S66" s="1">
        <f t="shared" si="7"/>
        <v>0</v>
      </c>
      <c r="T66" s="63">
        <v>1</v>
      </c>
      <c r="U66" s="1">
        <f t="shared" si="8"/>
        <v>0</v>
      </c>
      <c r="V66" s="63">
        <v>0</v>
      </c>
      <c r="W66" s="1">
        <f t="shared" si="9"/>
        <v>0</v>
      </c>
      <c r="X66" s="63">
        <v>0</v>
      </c>
      <c r="Y66" s="1">
        <f t="shared" si="10"/>
        <v>0</v>
      </c>
      <c r="Z66" s="63">
        <v>4</v>
      </c>
      <c r="AA66" s="1">
        <f t="shared" si="11"/>
        <v>0</v>
      </c>
      <c r="AB66" s="63">
        <v>19</v>
      </c>
      <c r="AC66" s="1">
        <f t="shared" si="12"/>
        <v>0</v>
      </c>
      <c r="AD66" s="63">
        <v>2</v>
      </c>
      <c r="AE66" s="1">
        <f t="shared" si="13"/>
        <v>0</v>
      </c>
      <c r="AF66" s="63">
        <v>0</v>
      </c>
      <c r="AG66" s="1">
        <f t="shared" si="14"/>
        <v>0</v>
      </c>
      <c r="AH66" s="63">
        <v>1</v>
      </c>
      <c r="AI66" s="1">
        <f t="shared" si="15"/>
        <v>0</v>
      </c>
      <c r="AJ66" s="63">
        <v>1</v>
      </c>
      <c r="AK66" s="1">
        <f t="shared" si="16"/>
        <v>0</v>
      </c>
      <c r="AL66" s="63">
        <v>0</v>
      </c>
      <c r="AM66" s="1">
        <f t="shared" si="17"/>
        <v>0</v>
      </c>
      <c r="AN66" s="63">
        <v>1</v>
      </c>
      <c r="AO66" s="1">
        <f t="shared" si="18"/>
        <v>0</v>
      </c>
      <c r="AP66" s="64">
        <v>1</v>
      </c>
      <c r="AQ66" s="1">
        <f t="shared" si="19"/>
        <v>0</v>
      </c>
      <c r="AR66" s="63">
        <v>1</v>
      </c>
      <c r="AS66" s="1">
        <f t="shared" si="20"/>
        <v>0</v>
      </c>
      <c r="AT66" s="63">
        <v>1</v>
      </c>
      <c r="AU66" s="1">
        <f t="shared" si="21"/>
        <v>0</v>
      </c>
      <c r="AV66" s="62">
        <v>0</v>
      </c>
      <c r="AW66" s="1">
        <f t="shared" si="22"/>
        <v>0</v>
      </c>
      <c r="AX66" s="63"/>
      <c r="AY66" s="1">
        <f t="shared" si="23"/>
        <v>0</v>
      </c>
      <c r="AZ66" s="62"/>
      <c r="BA66" s="1">
        <f t="shared" si="24"/>
        <v>0</v>
      </c>
      <c r="BB66" s="63"/>
      <c r="BC66" s="1">
        <f t="shared" si="25"/>
        <v>0</v>
      </c>
      <c r="BD66" s="41">
        <v>0</v>
      </c>
      <c r="BE66" s="1">
        <f t="shared" si="26"/>
        <v>0</v>
      </c>
      <c r="BF66" s="63">
        <v>0</v>
      </c>
      <c r="BG66" s="2">
        <f t="shared" si="27"/>
        <v>0</v>
      </c>
      <c r="BH66" s="63">
        <v>0</v>
      </c>
      <c r="BI66" s="2">
        <f t="shared" si="28"/>
        <v>0</v>
      </c>
      <c r="BJ66" s="41">
        <v>0</v>
      </c>
      <c r="BK66" s="2">
        <f t="shared" si="29"/>
        <v>0</v>
      </c>
      <c r="BL66" s="41">
        <v>0</v>
      </c>
      <c r="BM66" s="2">
        <f t="shared" si="30"/>
        <v>0</v>
      </c>
      <c r="BN66" s="63">
        <v>0</v>
      </c>
      <c r="BO66" s="2">
        <f t="shared" si="31"/>
        <v>0</v>
      </c>
      <c r="BP66" s="63">
        <v>0</v>
      </c>
      <c r="BQ66" s="2">
        <f t="shared" si="32"/>
        <v>0</v>
      </c>
      <c r="BR66" s="63">
        <v>0</v>
      </c>
      <c r="BS66" s="1">
        <f t="shared" si="33"/>
        <v>0</v>
      </c>
      <c r="BT66" s="63">
        <v>0</v>
      </c>
      <c r="BU66" s="1">
        <f t="shared" si="34"/>
        <v>0</v>
      </c>
      <c r="BV66" s="63">
        <v>1</v>
      </c>
      <c r="BW66" s="1">
        <f t="shared" si="35"/>
        <v>0</v>
      </c>
      <c r="BX66" s="63">
        <v>1</v>
      </c>
      <c r="BY66" s="1">
        <f t="shared" si="36"/>
        <v>0</v>
      </c>
      <c r="BZ66" s="63">
        <v>0</v>
      </c>
      <c r="CA66" s="1">
        <f t="shared" si="37"/>
        <v>0</v>
      </c>
      <c r="CB66" s="63">
        <v>0</v>
      </c>
      <c r="CC66" s="1">
        <f t="shared" si="38"/>
        <v>0</v>
      </c>
      <c r="CD66" s="63">
        <v>0</v>
      </c>
      <c r="CE66" s="1">
        <f t="shared" si="39"/>
        <v>0</v>
      </c>
      <c r="CF66" s="63">
        <v>0</v>
      </c>
      <c r="CG66" s="1">
        <f t="shared" si="40"/>
        <v>0</v>
      </c>
      <c r="CH66" s="63">
        <v>0</v>
      </c>
      <c r="CI66" s="1">
        <f t="shared" si="41"/>
        <v>0</v>
      </c>
      <c r="CJ66" s="63">
        <v>0</v>
      </c>
      <c r="CK66" s="1">
        <f t="shared" si="42"/>
        <v>0</v>
      </c>
      <c r="CL66" s="63">
        <v>0</v>
      </c>
      <c r="CM66" s="1">
        <f t="shared" si="43"/>
        <v>0</v>
      </c>
      <c r="CN66" s="63">
        <v>0</v>
      </c>
      <c r="CO66" s="1">
        <f t="shared" si="44"/>
        <v>0</v>
      </c>
      <c r="CP66" s="63">
        <v>0</v>
      </c>
      <c r="CQ66" s="1">
        <f t="shared" si="45"/>
        <v>0</v>
      </c>
      <c r="CR66" s="63">
        <v>0</v>
      </c>
      <c r="CS66" s="1">
        <f t="shared" si="46"/>
        <v>0</v>
      </c>
      <c r="CT66" s="63">
        <v>0</v>
      </c>
      <c r="CU66" s="1">
        <f t="shared" si="47"/>
        <v>0</v>
      </c>
      <c r="CV66" s="63">
        <v>1</v>
      </c>
      <c r="CW66" s="2">
        <f t="shared" si="48"/>
        <v>0</v>
      </c>
      <c r="CX66" s="62">
        <v>0</v>
      </c>
      <c r="CY66" s="1">
        <f t="shared" si="49"/>
        <v>0</v>
      </c>
      <c r="CZ66" s="62"/>
      <c r="DA66" s="1">
        <f t="shared" si="50"/>
        <v>0</v>
      </c>
      <c r="DB66" s="62">
        <v>0</v>
      </c>
      <c r="DC66" s="1">
        <f t="shared" si="51"/>
        <v>0</v>
      </c>
      <c r="DD66" s="62">
        <v>0</v>
      </c>
      <c r="DE66" s="1">
        <f t="shared" si="52"/>
        <v>0</v>
      </c>
      <c r="DF66" s="62">
        <v>0</v>
      </c>
      <c r="DG66" s="1">
        <f t="shared" si="53"/>
        <v>0</v>
      </c>
      <c r="DH66" s="32">
        <f t="shared" si="54"/>
        <v>0</v>
      </c>
      <c r="DI66" s="33"/>
      <c r="DJ66" s="34">
        <f t="shared" si="55"/>
        <v>0</v>
      </c>
      <c r="DK66" s="33"/>
      <c r="DL66" s="34">
        <f t="shared" si="56"/>
        <v>0</v>
      </c>
      <c r="DM66" s="33"/>
      <c r="DN66" s="34">
        <f t="shared" si="57"/>
        <v>0</v>
      </c>
      <c r="DO66" s="34">
        <f t="shared" si="58"/>
        <v>0</v>
      </c>
      <c r="DP66" s="36">
        <f t="shared" si="59"/>
        <v>0</v>
      </c>
    </row>
    <row r="67" spans="1:120" ht="15.5">
      <c r="A67" s="29"/>
      <c r="B67" s="84"/>
      <c r="C67" s="60" t="s">
        <v>136</v>
      </c>
      <c r="D67" s="61">
        <v>21.969000000000001</v>
      </c>
      <c r="E67" s="1">
        <f t="shared" si="0"/>
        <v>0</v>
      </c>
      <c r="F67" s="62">
        <v>10.984500000000001</v>
      </c>
      <c r="G67" s="1">
        <f t="shared" si="1"/>
        <v>0</v>
      </c>
      <c r="H67" s="63">
        <v>5.34</v>
      </c>
      <c r="I67" s="1">
        <f t="shared" si="2"/>
        <v>0</v>
      </c>
      <c r="J67" s="62">
        <v>21.969000000000001</v>
      </c>
      <c r="K67" s="1">
        <f t="shared" si="3"/>
        <v>0</v>
      </c>
      <c r="L67" s="63">
        <v>0</v>
      </c>
      <c r="M67" s="1">
        <f t="shared" si="4"/>
        <v>0</v>
      </c>
      <c r="N67" s="63">
        <v>66.61</v>
      </c>
      <c r="O67" s="1">
        <f t="shared" si="5"/>
        <v>0</v>
      </c>
      <c r="P67" s="63">
        <v>219.69</v>
      </c>
      <c r="Q67" s="1">
        <f t="shared" si="6"/>
        <v>0</v>
      </c>
      <c r="R67" s="63">
        <v>201.37</v>
      </c>
      <c r="S67" s="1">
        <f t="shared" si="7"/>
        <v>0</v>
      </c>
      <c r="T67" s="63">
        <v>0</v>
      </c>
      <c r="U67" s="1">
        <f t="shared" si="8"/>
        <v>0</v>
      </c>
      <c r="V67" s="63">
        <v>0</v>
      </c>
      <c r="W67" s="1">
        <f t="shared" si="9"/>
        <v>0</v>
      </c>
      <c r="X67" s="63">
        <v>0</v>
      </c>
      <c r="Y67" s="1">
        <f t="shared" si="10"/>
        <v>0</v>
      </c>
      <c r="Z67" s="63">
        <v>6</v>
      </c>
      <c r="AA67" s="1">
        <f t="shared" si="11"/>
        <v>0</v>
      </c>
      <c r="AB67" s="63">
        <v>72.040000000000006</v>
      </c>
      <c r="AC67" s="1">
        <f t="shared" si="12"/>
        <v>0</v>
      </c>
      <c r="AD67" s="63">
        <v>4</v>
      </c>
      <c r="AE67" s="1">
        <f t="shared" si="13"/>
        <v>0</v>
      </c>
      <c r="AF67" s="63">
        <v>2</v>
      </c>
      <c r="AG67" s="1">
        <f t="shared" si="14"/>
        <v>0</v>
      </c>
      <c r="AH67" s="63">
        <v>0</v>
      </c>
      <c r="AI67" s="1">
        <f t="shared" si="15"/>
        <v>0</v>
      </c>
      <c r="AJ67" s="63">
        <v>0</v>
      </c>
      <c r="AK67" s="1">
        <f t="shared" si="16"/>
        <v>0</v>
      </c>
      <c r="AL67" s="63">
        <v>0</v>
      </c>
      <c r="AM67" s="1">
        <f t="shared" si="17"/>
        <v>0</v>
      </c>
      <c r="AN67" s="63">
        <v>1</v>
      </c>
      <c r="AO67" s="1">
        <f t="shared" si="18"/>
        <v>0</v>
      </c>
      <c r="AP67" s="63">
        <v>0</v>
      </c>
      <c r="AQ67" s="1">
        <f t="shared" si="19"/>
        <v>0</v>
      </c>
      <c r="AR67" s="63">
        <v>1</v>
      </c>
      <c r="AS67" s="1">
        <f t="shared" si="20"/>
        <v>0</v>
      </c>
      <c r="AT67" s="63">
        <v>1</v>
      </c>
      <c r="AU67" s="1">
        <f t="shared" si="21"/>
        <v>0</v>
      </c>
      <c r="AV67" s="62">
        <v>0</v>
      </c>
      <c r="AW67" s="1">
        <f t="shared" si="22"/>
        <v>0</v>
      </c>
      <c r="AX67" s="63"/>
      <c r="AY67" s="1">
        <f t="shared" si="23"/>
        <v>0</v>
      </c>
      <c r="AZ67" s="62"/>
      <c r="BA67" s="1">
        <f t="shared" si="24"/>
        <v>0</v>
      </c>
      <c r="BB67" s="63"/>
      <c r="BC67" s="1">
        <f t="shared" si="25"/>
        <v>0</v>
      </c>
      <c r="BD67" s="41">
        <v>0</v>
      </c>
      <c r="BE67" s="1">
        <f t="shared" si="26"/>
        <v>0</v>
      </c>
      <c r="BF67" s="63">
        <v>0</v>
      </c>
      <c r="BG67" s="2">
        <f t="shared" si="27"/>
        <v>0</v>
      </c>
      <c r="BH67" s="63">
        <v>0</v>
      </c>
      <c r="BI67" s="2">
        <f t="shared" si="28"/>
        <v>0</v>
      </c>
      <c r="BJ67" s="41">
        <v>0</v>
      </c>
      <c r="BK67" s="2">
        <f t="shared" si="29"/>
        <v>0</v>
      </c>
      <c r="BL67" s="41">
        <v>0</v>
      </c>
      <c r="BM67" s="2">
        <f t="shared" si="30"/>
        <v>0</v>
      </c>
      <c r="BN67" s="63">
        <v>0</v>
      </c>
      <c r="BO67" s="2">
        <f t="shared" si="31"/>
        <v>0</v>
      </c>
      <c r="BP67" s="63">
        <v>5.2</v>
      </c>
      <c r="BQ67" s="2">
        <f t="shared" si="32"/>
        <v>0</v>
      </c>
      <c r="BR67" s="63">
        <v>0</v>
      </c>
      <c r="BS67" s="1">
        <f t="shared" si="33"/>
        <v>0</v>
      </c>
      <c r="BT67" s="63">
        <v>5</v>
      </c>
      <c r="BU67" s="1">
        <f t="shared" si="34"/>
        <v>0</v>
      </c>
      <c r="BV67" s="63">
        <v>6</v>
      </c>
      <c r="BW67" s="1">
        <f t="shared" si="35"/>
        <v>0</v>
      </c>
      <c r="BX67" s="63">
        <v>3</v>
      </c>
      <c r="BY67" s="1">
        <f t="shared" si="36"/>
        <v>0</v>
      </c>
      <c r="BZ67" s="63">
        <v>0</v>
      </c>
      <c r="CA67" s="1">
        <f t="shared" si="37"/>
        <v>0</v>
      </c>
      <c r="CB67" s="63">
        <v>0</v>
      </c>
      <c r="CC67" s="1">
        <f t="shared" si="38"/>
        <v>0</v>
      </c>
      <c r="CD67" s="63">
        <v>0</v>
      </c>
      <c r="CE67" s="1">
        <f t="shared" si="39"/>
        <v>0</v>
      </c>
      <c r="CF67" s="63">
        <v>0</v>
      </c>
      <c r="CG67" s="1">
        <f t="shared" si="40"/>
        <v>0</v>
      </c>
      <c r="CH67" s="63">
        <v>0</v>
      </c>
      <c r="CI67" s="1">
        <f t="shared" si="41"/>
        <v>0</v>
      </c>
      <c r="CJ67" s="63">
        <v>0</v>
      </c>
      <c r="CK67" s="1">
        <f t="shared" si="42"/>
        <v>0</v>
      </c>
      <c r="CL67" s="63">
        <v>0</v>
      </c>
      <c r="CM67" s="1">
        <f t="shared" si="43"/>
        <v>0</v>
      </c>
      <c r="CN67" s="63">
        <v>0</v>
      </c>
      <c r="CO67" s="1">
        <f t="shared" si="44"/>
        <v>0</v>
      </c>
      <c r="CP67" s="63">
        <v>0</v>
      </c>
      <c r="CQ67" s="1">
        <f t="shared" si="45"/>
        <v>0</v>
      </c>
      <c r="CR67" s="63">
        <v>0</v>
      </c>
      <c r="CS67" s="1">
        <f t="shared" si="46"/>
        <v>0</v>
      </c>
      <c r="CT67" s="63">
        <v>0</v>
      </c>
      <c r="CU67" s="1">
        <f t="shared" si="47"/>
        <v>0</v>
      </c>
      <c r="CV67" s="63">
        <v>1</v>
      </c>
      <c r="CW67" s="2">
        <f t="shared" si="48"/>
        <v>0</v>
      </c>
      <c r="CX67" s="62">
        <v>1</v>
      </c>
      <c r="CY67" s="1">
        <f t="shared" si="49"/>
        <v>0</v>
      </c>
      <c r="CZ67" s="62">
        <v>0</v>
      </c>
      <c r="DA67" s="1">
        <f t="shared" si="50"/>
        <v>0</v>
      </c>
      <c r="DB67" s="62">
        <v>0</v>
      </c>
      <c r="DC67" s="1">
        <f t="shared" si="51"/>
        <v>0</v>
      </c>
      <c r="DD67" s="62">
        <v>0</v>
      </c>
      <c r="DE67" s="1">
        <f t="shared" si="52"/>
        <v>0</v>
      </c>
      <c r="DF67" s="62">
        <v>0</v>
      </c>
      <c r="DG67" s="1">
        <f t="shared" si="53"/>
        <v>0</v>
      </c>
      <c r="DH67" s="32">
        <f t="shared" si="54"/>
        <v>0</v>
      </c>
      <c r="DI67" s="33"/>
      <c r="DJ67" s="34">
        <f t="shared" si="55"/>
        <v>0</v>
      </c>
      <c r="DK67" s="33"/>
      <c r="DL67" s="34">
        <f t="shared" si="56"/>
        <v>0</v>
      </c>
      <c r="DM67" s="33"/>
      <c r="DN67" s="34">
        <f t="shared" si="57"/>
        <v>0</v>
      </c>
      <c r="DO67" s="34">
        <f t="shared" si="58"/>
        <v>0</v>
      </c>
      <c r="DP67" s="36">
        <f t="shared" si="59"/>
        <v>0</v>
      </c>
    </row>
    <row r="68" spans="1:120" ht="15.5">
      <c r="A68" s="29"/>
      <c r="B68" s="84"/>
      <c r="C68" s="60" t="s">
        <v>137</v>
      </c>
      <c r="D68" s="61">
        <v>33.296999999999997</v>
      </c>
      <c r="E68" s="1">
        <f t="shared" si="0"/>
        <v>0</v>
      </c>
      <c r="F68" s="62">
        <v>33.296999999999997</v>
      </c>
      <c r="G68" s="1">
        <f t="shared" si="1"/>
        <v>0</v>
      </c>
      <c r="H68" s="63">
        <v>8.3000000000000007</v>
      </c>
      <c r="I68" s="1">
        <f t="shared" si="2"/>
        <v>0</v>
      </c>
      <c r="J68" s="62">
        <v>33.296999999999997</v>
      </c>
      <c r="K68" s="1">
        <f t="shared" si="3"/>
        <v>0</v>
      </c>
      <c r="L68" s="63">
        <v>0</v>
      </c>
      <c r="M68" s="1">
        <f t="shared" si="4"/>
        <v>0</v>
      </c>
      <c r="N68" s="63">
        <v>19.14</v>
      </c>
      <c r="O68" s="1">
        <f t="shared" si="5"/>
        <v>0</v>
      </c>
      <c r="P68" s="63">
        <v>110.99</v>
      </c>
      <c r="Q68" s="1">
        <f t="shared" si="6"/>
        <v>0</v>
      </c>
      <c r="R68" s="63">
        <v>63.25</v>
      </c>
      <c r="S68" s="1">
        <f t="shared" si="7"/>
        <v>0</v>
      </c>
      <c r="T68" s="63">
        <v>1</v>
      </c>
      <c r="U68" s="1">
        <f t="shared" si="8"/>
        <v>0</v>
      </c>
      <c r="V68" s="63">
        <v>0</v>
      </c>
      <c r="W68" s="1">
        <f t="shared" si="9"/>
        <v>0</v>
      </c>
      <c r="X68" s="63">
        <v>0</v>
      </c>
      <c r="Y68" s="1">
        <f t="shared" si="10"/>
        <v>0</v>
      </c>
      <c r="Z68" s="63">
        <v>3</v>
      </c>
      <c r="AA68" s="1">
        <f t="shared" si="11"/>
        <v>0</v>
      </c>
      <c r="AB68" s="63">
        <v>12</v>
      </c>
      <c r="AC68" s="1">
        <f t="shared" si="12"/>
        <v>0</v>
      </c>
      <c r="AD68" s="63">
        <v>1</v>
      </c>
      <c r="AE68" s="1">
        <f t="shared" si="13"/>
        <v>0</v>
      </c>
      <c r="AF68" s="63">
        <v>0</v>
      </c>
      <c r="AG68" s="1">
        <f t="shared" si="14"/>
        <v>0</v>
      </c>
      <c r="AH68" s="63">
        <v>0</v>
      </c>
      <c r="AI68" s="1">
        <f t="shared" si="15"/>
        <v>0</v>
      </c>
      <c r="AJ68" s="63">
        <v>1</v>
      </c>
      <c r="AK68" s="1">
        <f t="shared" si="16"/>
        <v>0</v>
      </c>
      <c r="AL68" s="63">
        <v>0</v>
      </c>
      <c r="AM68" s="1">
        <f t="shared" si="17"/>
        <v>0</v>
      </c>
      <c r="AN68" s="63">
        <v>1</v>
      </c>
      <c r="AO68" s="1">
        <f t="shared" si="18"/>
        <v>0</v>
      </c>
      <c r="AP68" s="64">
        <v>1</v>
      </c>
      <c r="AQ68" s="1">
        <f t="shared" si="19"/>
        <v>0</v>
      </c>
      <c r="AR68" s="63">
        <v>1</v>
      </c>
      <c r="AS68" s="1">
        <f t="shared" si="20"/>
        <v>0</v>
      </c>
      <c r="AT68" s="63">
        <v>1</v>
      </c>
      <c r="AU68" s="1">
        <f t="shared" si="21"/>
        <v>0</v>
      </c>
      <c r="AV68" s="62">
        <v>0</v>
      </c>
      <c r="AW68" s="1">
        <f t="shared" si="22"/>
        <v>0</v>
      </c>
      <c r="AX68" s="63"/>
      <c r="AY68" s="1">
        <f t="shared" si="23"/>
        <v>0</v>
      </c>
      <c r="AZ68" s="62"/>
      <c r="BA68" s="1">
        <f t="shared" si="24"/>
        <v>0</v>
      </c>
      <c r="BB68" s="63"/>
      <c r="BC68" s="1">
        <f t="shared" si="25"/>
        <v>0</v>
      </c>
      <c r="BD68" s="41">
        <v>0</v>
      </c>
      <c r="BE68" s="1">
        <f t="shared" si="26"/>
        <v>0</v>
      </c>
      <c r="BF68" s="63">
        <v>0</v>
      </c>
      <c r="BG68" s="2">
        <f t="shared" si="27"/>
        <v>0</v>
      </c>
      <c r="BH68" s="63">
        <v>0</v>
      </c>
      <c r="BI68" s="2">
        <f t="shared" si="28"/>
        <v>0</v>
      </c>
      <c r="BJ68" s="41">
        <v>0</v>
      </c>
      <c r="BK68" s="2">
        <f t="shared" si="29"/>
        <v>0</v>
      </c>
      <c r="BL68" s="41">
        <v>0</v>
      </c>
      <c r="BM68" s="2">
        <f t="shared" si="30"/>
        <v>0</v>
      </c>
      <c r="BN68" s="63">
        <v>0</v>
      </c>
      <c r="BO68" s="2">
        <f t="shared" si="31"/>
        <v>0</v>
      </c>
      <c r="BP68" s="63">
        <v>0</v>
      </c>
      <c r="BQ68" s="2">
        <f t="shared" si="32"/>
        <v>0</v>
      </c>
      <c r="BR68" s="63">
        <v>0</v>
      </c>
      <c r="BS68" s="1">
        <f t="shared" si="33"/>
        <v>0</v>
      </c>
      <c r="BT68" s="63">
        <v>0</v>
      </c>
      <c r="BU68" s="1">
        <f t="shared" si="34"/>
        <v>0</v>
      </c>
      <c r="BV68" s="63">
        <v>3</v>
      </c>
      <c r="BW68" s="1">
        <f t="shared" si="35"/>
        <v>0</v>
      </c>
      <c r="BX68" s="63">
        <v>3</v>
      </c>
      <c r="BY68" s="1">
        <f t="shared" si="36"/>
        <v>0</v>
      </c>
      <c r="BZ68" s="63">
        <v>0</v>
      </c>
      <c r="CA68" s="1">
        <f t="shared" si="37"/>
        <v>0</v>
      </c>
      <c r="CB68" s="63">
        <v>0</v>
      </c>
      <c r="CC68" s="1">
        <f t="shared" si="38"/>
        <v>0</v>
      </c>
      <c r="CD68" s="63">
        <v>0</v>
      </c>
      <c r="CE68" s="1">
        <f t="shared" si="39"/>
        <v>0</v>
      </c>
      <c r="CF68" s="63">
        <v>0</v>
      </c>
      <c r="CG68" s="1">
        <f t="shared" si="40"/>
        <v>0</v>
      </c>
      <c r="CH68" s="63">
        <v>0</v>
      </c>
      <c r="CI68" s="1">
        <f t="shared" si="41"/>
        <v>0</v>
      </c>
      <c r="CJ68" s="63">
        <v>0</v>
      </c>
      <c r="CK68" s="1">
        <f t="shared" si="42"/>
        <v>0</v>
      </c>
      <c r="CL68" s="63">
        <v>0</v>
      </c>
      <c r="CM68" s="1">
        <f t="shared" si="43"/>
        <v>0</v>
      </c>
      <c r="CN68" s="63">
        <v>0</v>
      </c>
      <c r="CO68" s="1">
        <f t="shared" si="44"/>
        <v>0</v>
      </c>
      <c r="CP68" s="63">
        <v>0</v>
      </c>
      <c r="CQ68" s="1">
        <f t="shared" si="45"/>
        <v>0</v>
      </c>
      <c r="CR68" s="63">
        <v>0</v>
      </c>
      <c r="CS68" s="1">
        <f t="shared" si="46"/>
        <v>0</v>
      </c>
      <c r="CT68" s="63">
        <v>0</v>
      </c>
      <c r="CU68" s="1">
        <f t="shared" si="47"/>
        <v>0</v>
      </c>
      <c r="CV68" s="63">
        <v>1</v>
      </c>
      <c r="CW68" s="2">
        <f t="shared" si="48"/>
        <v>0</v>
      </c>
      <c r="CX68" s="62">
        <v>0</v>
      </c>
      <c r="CY68" s="1">
        <f t="shared" si="49"/>
        <v>0</v>
      </c>
      <c r="CZ68" s="62"/>
      <c r="DA68" s="1">
        <f t="shared" si="50"/>
        <v>0</v>
      </c>
      <c r="DB68" s="62">
        <v>0</v>
      </c>
      <c r="DC68" s="1">
        <f t="shared" si="51"/>
        <v>0</v>
      </c>
      <c r="DD68" s="62">
        <v>0</v>
      </c>
      <c r="DE68" s="1">
        <f t="shared" si="52"/>
        <v>0</v>
      </c>
      <c r="DF68" s="62">
        <v>0</v>
      </c>
      <c r="DG68" s="1">
        <f t="shared" si="53"/>
        <v>0</v>
      </c>
      <c r="DH68" s="32">
        <f t="shared" si="54"/>
        <v>0</v>
      </c>
      <c r="DI68" s="33"/>
      <c r="DJ68" s="34">
        <f t="shared" si="55"/>
        <v>0</v>
      </c>
      <c r="DK68" s="33"/>
      <c r="DL68" s="34">
        <f t="shared" si="56"/>
        <v>0</v>
      </c>
      <c r="DM68" s="33"/>
      <c r="DN68" s="34">
        <f t="shared" si="57"/>
        <v>0</v>
      </c>
      <c r="DO68" s="34">
        <f t="shared" si="58"/>
        <v>0</v>
      </c>
      <c r="DP68" s="36">
        <f t="shared" si="59"/>
        <v>0</v>
      </c>
    </row>
    <row r="69" spans="1:120" ht="15.5">
      <c r="A69" s="29"/>
      <c r="B69" s="84"/>
      <c r="C69" s="60" t="s">
        <v>138</v>
      </c>
      <c r="D69" s="61">
        <v>41.58</v>
      </c>
      <c r="E69" s="1">
        <f t="shared" ref="E69:E120" si="65">+D69*$D$2</f>
        <v>0</v>
      </c>
      <c r="F69" s="62">
        <v>41.58</v>
      </c>
      <c r="G69" s="1">
        <f t="shared" ref="G69:G120" si="66">+F69*$F$2</f>
        <v>0</v>
      </c>
      <c r="H69" s="63">
        <v>10.79</v>
      </c>
      <c r="I69" s="1">
        <f t="shared" ref="I69:I120" si="67">+H69*$H$2</f>
        <v>0</v>
      </c>
      <c r="J69" s="62">
        <v>41.58</v>
      </c>
      <c r="K69" s="1">
        <f t="shared" ref="K69:K120" si="68">+J69*$J$2</f>
        <v>0</v>
      </c>
      <c r="L69" s="63">
        <v>0</v>
      </c>
      <c r="M69" s="1">
        <f t="shared" ref="M69:M120" si="69">+L69*$L$2</f>
        <v>0</v>
      </c>
      <c r="N69" s="63">
        <v>95.76</v>
      </c>
      <c r="O69" s="1">
        <f t="shared" ref="O69:O120" si="70">+N69*$N$2</f>
        <v>0</v>
      </c>
      <c r="P69" s="63">
        <v>138.6</v>
      </c>
      <c r="Q69" s="1">
        <f t="shared" ref="Q69:Q119" si="71">+P69*$P$2</f>
        <v>0</v>
      </c>
      <c r="R69" s="63">
        <v>67.33</v>
      </c>
      <c r="S69" s="1">
        <f t="shared" ref="S69:S120" si="72">+R69*$R$2</f>
        <v>0</v>
      </c>
      <c r="T69" s="63">
        <v>1</v>
      </c>
      <c r="U69" s="1">
        <f t="shared" ref="U69:U120" si="73">+T69*$T$2</f>
        <v>0</v>
      </c>
      <c r="V69" s="63">
        <v>0</v>
      </c>
      <c r="W69" s="1">
        <f t="shared" ref="W69:W120" si="74">+V69*$V$2</f>
        <v>0</v>
      </c>
      <c r="X69" s="63">
        <v>0</v>
      </c>
      <c r="Y69" s="1">
        <f t="shared" ref="Y69:Y120" si="75">+X69*$X$2</f>
        <v>0</v>
      </c>
      <c r="Z69" s="63">
        <v>3</v>
      </c>
      <c r="AA69" s="1">
        <f t="shared" ref="AA69:AA120" si="76">+Z69*$Z$2</f>
        <v>0</v>
      </c>
      <c r="AB69" s="63">
        <v>0</v>
      </c>
      <c r="AC69" s="1">
        <f t="shared" ref="AC69:AC120" si="77">+AB69*$AB$2</f>
        <v>0</v>
      </c>
      <c r="AD69" s="63">
        <v>0</v>
      </c>
      <c r="AE69" s="1">
        <f t="shared" ref="AE69:AE120" si="78">+AD69*$AD$2</f>
        <v>0</v>
      </c>
      <c r="AF69" s="63">
        <v>0</v>
      </c>
      <c r="AG69" s="1">
        <f t="shared" ref="AG69:AG120" si="79">+AF69*$AF$2</f>
        <v>0</v>
      </c>
      <c r="AH69" s="63">
        <v>0</v>
      </c>
      <c r="AI69" s="1">
        <f t="shared" ref="AI69:AI120" si="80">+AH69*$AH$2</f>
        <v>0</v>
      </c>
      <c r="AJ69" s="63">
        <v>0</v>
      </c>
      <c r="AK69" s="1">
        <f t="shared" ref="AK69:AK120" si="81">+AJ69*$AJ$2</f>
        <v>0</v>
      </c>
      <c r="AL69" s="63">
        <v>0</v>
      </c>
      <c r="AM69" s="1">
        <f t="shared" ref="AM69:AM120" si="82">+AL69*$AL$2</f>
        <v>0</v>
      </c>
      <c r="AN69" s="63">
        <v>1</v>
      </c>
      <c r="AO69" s="1">
        <f t="shared" ref="AO69:AO120" si="83">+AN69*$AN$2</f>
        <v>0</v>
      </c>
      <c r="AP69" s="64">
        <v>1</v>
      </c>
      <c r="AQ69" s="1">
        <f t="shared" ref="AQ69:AQ120" si="84">+AP69*$AP$2</f>
        <v>0</v>
      </c>
      <c r="AR69" s="63">
        <v>1</v>
      </c>
      <c r="AS69" s="1">
        <f t="shared" ref="AS69:AS120" si="85">+AR69*$AR$2</f>
        <v>0</v>
      </c>
      <c r="AT69" s="63">
        <v>1</v>
      </c>
      <c r="AU69" s="1">
        <f t="shared" ref="AU69:AU120" si="86">+AT69*$AT$2</f>
        <v>0</v>
      </c>
      <c r="AV69" s="62">
        <v>0</v>
      </c>
      <c r="AW69" s="1">
        <f t="shared" ref="AW69:AW118" si="87">+AV69*$AV$2</f>
        <v>0</v>
      </c>
      <c r="AX69" s="63"/>
      <c r="AY69" s="1">
        <f t="shared" ref="AY69:AY120" si="88">+AX69*$AX$2</f>
        <v>0</v>
      </c>
      <c r="AZ69" s="62"/>
      <c r="BA69" s="1">
        <f t="shared" ref="BA69:BA120" si="89">+AZ69*$AZ$2</f>
        <v>0</v>
      </c>
      <c r="BB69" s="63"/>
      <c r="BC69" s="1">
        <f t="shared" ref="BC69:BC120" si="90">+BB69*$BB$2</f>
        <v>0</v>
      </c>
      <c r="BD69" s="41">
        <v>0</v>
      </c>
      <c r="BE69" s="1">
        <f t="shared" ref="BE69:BE120" si="91">+BD69*$BD$2</f>
        <v>0</v>
      </c>
      <c r="BF69" s="63">
        <v>0</v>
      </c>
      <c r="BG69" s="2">
        <f t="shared" ref="BG69:BG120" si="92">+BF69*$BF$2</f>
        <v>0</v>
      </c>
      <c r="BH69" s="63">
        <v>0</v>
      </c>
      <c r="BI69" s="2">
        <f t="shared" ref="BI69:BI120" si="93">+BH69*$BH$2</f>
        <v>0</v>
      </c>
      <c r="BJ69" s="41">
        <v>0</v>
      </c>
      <c r="BK69" s="2">
        <f t="shared" ref="BK69:BK120" si="94">+BJ69*$BJ$2</f>
        <v>0</v>
      </c>
      <c r="BL69" s="41">
        <v>0</v>
      </c>
      <c r="BM69" s="2">
        <f t="shared" ref="BM69:BM120" si="95">+BL69*$BL$2</f>
        <v>0</v>
      </c>
      <c r="BN69" s="63">
        <v>0</v>
      </c>
      <c r="BO69" s="2">
        <f t="shared" ref="BO69:BO120" si="96">+BN69*$BN$2</f>
        <v>0</v>
      </c>
      <c r="BP69" s="63">
        <v>4.8</v>
      </c>
      <c r="BQ69" s="2">
        <f t="shared" ref="BQ69:BQ120" si="97">+BP69*$BP$2</f>
        <v>0</v>
      </c>
      <c r="BR69" s="63">
        <v>0</v>
      </c>
      <c r="BS69" s="1">
        <f t="shared" ref="BS69:BS120" si="98">+BR69*$BR$2</f>
        <v>0</v>
      </c>
      <c r="BT69" s="63">
        <v>0</v>
      </c>
      <c r="BU69" s="1">
        <f t="shared" ref="BU69:BU120" si="99">+BT69*$BT$2</f>
        <v>0</v>
      </c>
      <c r="BV69" s="63">
        <v>5</v>
      </c>
      <c r="BW69" s="1">
        <f t="shared" ref="BW69:BW120" si="100">+BV69*$BV$2</f>
        <v>0</v>
      </c>
      <c r="BX69" s="63">
        <v>3</v>
      </c>
      <c r="BY69" s="1">
        <f t="shared" ref="BY69:BY120" si="101">+BX69*$BX$2</f>
        <v>0</v>
      </c>
      <c r="BZ69" s="63">
        <v>0</v>
      </c>
      <c r="CA69" s="1">
        <f t="shared" ref="CA69:CA120" si="102">+BZ69*$BZ$2</f>
        <v>0</v>
      </c>
      <c r="CB69" s="63">
        <v>0</v>
      </c>
      <c r="CC69" s="1">
        <f t="shared" ref="CC69:CC120" si="103">+CB69*$CB$2</f>
        <v>0</v>
      </c>
      <c r="CD69" s="63">
        <v>0</v>
      </c>
      <c r="CE69" s="1">
        <f t="shared" ref="CE69:CE120" si="104">+CD69*$CD$2</f>
        <v>0</v>
      </c>
      <c r="CF69" s="63">
        <v>0</v>
      </c>
      <c r="CG69" s="1">
        <f t="shared" ref="CG69:CG120" si="105">+CF69*$CF$2</f>
        <v>0</v>
      </c>
      <c r="CH69" s="63">
        <v>0</v>
      </c>
      <c r="CI69" s="1">
        <f t="shared" ref="CI69:CI120" si="106">+CH69*$CH$2</f>
        <v>0</v>
      </c>
      <c r="CJ69" s="63">
        <v>0</v>
      </c>
      <c r="CK69" s="1">
        <f t="shared" ref="CK69:CK120" si="107">+CJ69*$CJ$2</f>
        <v>0</v>
      </c>
      <c r="CL69" s="63">
        <v>0</v>
      </c>
      <c r="CM69" s="1">
        <f t="shared" ref="CM69:CM120" si="108">+CL69*$CL$2</f>
        <v>0</v>
      </c>
      <c r="CN69" s="63">
        <v>0</v>
      </c>
      <c r="CO69" s="1">
        <f t="shared" ref="CO69:CO120" si="109">+CN69*$CN$2</f>
        <v>0</v>
      </c>
      <c r="CP69" s="63">
        <v>0</v>
      </c>
      <c r="CQ69" s="1">
        <f t="shared" ref="CQ69:CQ120" si="110">+CP69*$CP$2</f>
        <v>0</v>
      </c>
      <c r="CR69" s="63">
        <v>0</v>
      </c>
      <c r="CS69" s="1">
        <f t="shared" ref="CS69:CS120" si="111">+CR69*$CR$2</f>
        <v>0</v>
      </c>
      <c r="CT69" s="63">
        <v>0</v>
      </c>
      <c r="CU69" s="1">
        <f t="shared" ref="CU69:CU120" si="112">+CT69*$CT$2</f>
        <v>0</v>
      </c>
      <c r="CV69" s="63">
        <v>1</v>
      </c>
      <c r="CW69" s="2">
        <f t="shared" ref="CW69:CW120" si="113">+CV69*$CV$2</f>
        <v>0</v>
      </c>
      <c r="CX69" s="62">
        <v>0</v>
      </c>
      <c r="CY69" s="1">
        <f t="shared" ref="CY69:CY120" si="114">+CX69*$CX$2</f>
        <v>0</v>
      </c>
      <c r="CZ69" s="62"/>
      <c r="DA69" s="1">
        <f t="shared" ref="DA69:DA120" si="115">+CZ69*$CZ$2</f>
        <v>0</v>
      </c>
      <c r="DB69" s="62">
        <v>0</v>
      </c>
      <c r="DC69" s="1">
        <f t="shared" ref="DC69:DC120" si="116">+DB69*DB$2</f>
        <v>0</v>
      </c>
      <c r="DD69" s="62">
        <v>0</v>
      </c>
      <c r="DE69" s="1">
        <f t="shared" ref="DE69:DE120" si="117">+DD69*DD$2</f>
        <v>0</v>
      </c>
      <c r="DF69" s="62">
        <v>0</v>
      </c>
      <c r="DG69" s="1">
        <f t="shared" ref="DG69:DG120" si="118">+DF69*DF$2</f>
        <v>0</v>
      </c>
      <c r="DH69" s="32">
        <f t="shared" ref="DH69:DH120" si="119">+CY69+CW69+E69+G69+BG69+K69+M69+BI69+O69+Q69+S69+U69+W69+Y69+AA69+AC69+AE69+AI69+AG69+AK69+AO69+AM69+AQ69+AU69+AW69+BA69+BE69+BK69+BM69+BO69+BQ69+BS69+BU69+BW69+BY69+CA69+CC69+CE69+CG69+CI69+CK69+CM69+CO69+CQ69+CS69+CU69+I69+AS69+BC69+DA69+AY69+DG69+DE69+DC69</f>
        <v>0</v>
      </c>
      <c r="DI69" s="33"/>
      <c r="DJ69" s="34">
        <f t="shared" si="55"/>
        <v>0</v>
      </c>
      <c r="DK69" s="33"/>
      <c r="DL69" s="34">
        <f t="shared" si="56"/>
        <v>0</v>
      </c>
      <c r="DM69" s="33"/>
      <c r="DN69" s="34">
        <f t="shared" si="57"/>
        <v>0</v>
      </c>
      <c r="DO69" s="34">
        <f t="shared" si="58"/>
        <v>0</v>
      </c>
      <c r="DP69" s="36">
        <f t="shared" si="59"/>
        <v>0</v>
      </c>
    </row>
    <row r="70" spans="1:120" ht="15.5">
      <c r="A70" s="29"/>
      <c r="B70" s="84"/>
      <c r="C70" s="60" t="s">
        <v>139</v>
      </c>
      <c r="D70" s="61">
        <v>248.14649999999995</v>
      </c>
      <c r="E70" s="1">
        <f t="shared" si="65"/>
        <v>0</v>
      </c>
      <c r="F70" s="62">
        <v>248.14649999999995</v>
      </c>
      <c r="G70" s="1">
        <f t="shared" si="66"/>
        <v>0</v>
      </c>
      <c r="H70" s="63">
        <v>0</v>
      </c>
      <c r="I70" s="1">
        <f t="shared" si="67"/>
        <v>0</v>
      </c>
      <c r="J70" s="62">
        <v>248.14649999999995</v>
      </c>
      <c r="K70" s="1">
        <f t="shared" si="68"/>
        <v>0</v>
      </c>
      <c r="L70" s="63">
        <v>0</v>
      </c>
      <c r="M70" s="1">
        <f t="shared" si="69"/>
        <v>0</v>
      </c>
      <c r="N70" s="63">
        <v>354.49499999999995</v>
      </c>
      <c r="O70" s="1">
        <f t="shared" si="70"/>
        <v>0</v>
      </c>
      <c r="P70" s="63">
        <f>(156.04+90.07+179.96+307.95+145.8+301.83)*0.7</f>
        <v>827.15499999999986</v>
      </c>
      <c r="Q70" s="1">
        <f t="shared" si="71"/>
        <v>0</v>
      </c>
      <c r="R70" s="63">
        <f>235.45+117.49+235.42+207.55+232.6+162.03</f>
        <v>1190.54</v>
      </c>
      <c r="S70" s="1">
        <f t="shared" si="72"/>
        <v>0</v>
      </c>
      <c r="T70" s="63">
        <v>5</v>
      </c>
      <c r="U70" s="1">
        <f t="shared" si="73"/>
        <v>0</v>
      </c>
      <c r="V70" s="63">
        <v>0</v>
      </c>
      <c r="W70" s="1">
        <f t="shared" si="74"/>
        <v>0</v>
      </c>
      <c r="X70" s="63">
        <v>0</v>
      </c>
      <c r="Y70" s="1">
        <f t="shared" si="75"/>
        <v>0</v>
      </c>
      <c r="Z70" s="63">
        <v>12</v>
      </c>
      <c r="AA70" s="1">
        <f t="shared" si="76"/>
        <v>0</v>
      </c>
      <c r="AB70" s="63">
        <v>0</v>
      </c>
      <c r="AC70" s="1">
        <f t="shared" si="77"/>
        <v>0</v>
      </c>
      <c r="AD70" s="63">
        <v>0</v>
      </c>
      <c r="AE70" s="1">
        <f t="shared" si="78"/>
        <v>0</v>
      </c>
      <c r="AF70" s="63">
        <v>6</v>
      </c>
      <c r="AG70" s="1">
        <f t="shared" si="79"/>
        <v>0</v>
      </c>
      <c r="AH70" s="63">
        <v>0</v>
      </c>
      <c r="AI70" s="1">
        <f t="shared" si="80"/>
        <v>0</v>
      </c>
      <c r="AJ70" s="63">
        <v>2</v>
      </c>
      <c r="AK70" s="1">
        <f t="shared" si="81"/>
        <v>0</v>
      </c>
      <c r="AL70" s="63">
        <v>1</v>
      </c>
      <c r="AM70" s="1">
        <f t="shared" si="82"/>
        <v>0</v>
      </c>
      <c r="AN70" s="63">
        <v>1</v>
      </c>
      <c r="AO70" s="1">
        <f t="shared" si="83"/>
        <v>0</v>
      </c>
      <c r="AP70" s="64">
        <v>5</v>
      </c>
      <c r="AQ70" s="1">
        <f t="shared" si="84"/>
        <v>0</v>
      </c>
      <c r="AR70" s="63">
        <v>1</v>
      </c>
      <c r="AS70" s="1">
        <f t="shared" si="85"/>
        <v>0</v>
      </c>
      <c r="AT70" s="63">
        <v>1</v>
      </c>
      <c r="AU70" s="1">
        <f t="shared" si="86"/>
        <v>0</v>
      </c>
      <c r="AV70" s="62">
        <v>0</v>
      </c>
      <c r="AW70" s="1">
        <f t="shared" si="87"/>
        <v>0</v>
      </c>
      <c r="AX70" s="63"/>
      <c r="AY70" s="1">
        <f t="shared" si="88"/>
        <v>0</v>
      </c>
      <c r="AZ70" s="62"/>
      <c r="BA70" s="1">
        <f t="shared" si="89"/>
        <v>0</v>
      </c>
      <c r="BB70" s="63"/>
      <c r="BC70" s="1">
        <f t="shared" si="90"/>
        <v>0</v>
      </c>
      <c r="BD70" s="41">
        <v>0</v>
      </c>
      <c r="BE70" s="1">
        <f t="shared" si="91"/>
        <v>0</v>
      </c>
      <c r="BF70" s="63">
        <v>0</v>
      </c>
      <c r="BG70" s="2">
        <f t="shared" si="92"/>
        <v>0</v>
      </c>
      <c r="BH70" s="63">
        <v>0</v>
      </c>
      <c r="BI70" s="2">
        <f t="shared" si="93"/>
        <v>0</v>
      </c>
      <c r="BJ70" s="41">
        <v>0</v>
      </c>
      <c r="BK70" s="2">
        <f t="shared" si="94"/>
        <v>0</v>
      </c>
      <c r="BL70" s="41">
        <v>0</v>
      </c>
      <c r="BM70" s="2">
        <f t="shared" si="95"/>
        <v>0</v>
      </c>
      <c r="BN70" s="63">
        <v>0</v>
      </c>
      <c r="BO70" s="2">
        <f t="shared" si="96"/>
        <v>0</v>
      </c>
      <c r="BP70" s="63">
        <v>0</v>
      </c>
      <c r="BQ70" s="2">
        <f t="shared" si="97"/>
        <v>0</v>
      </c>
      <c r="BR70" s="63">
        <v>0</v>
      </c>
      <c r="BS70" s="1">
        <f t="shared" si="98"/>
        <v>0</v>
      </c>
      <c r="BT70" s="63">
        <v>0</v>
      </c>
      <c r="BU70" s="1">
        <f t="shared" si="99"/>
        <v>0</v>
      </c>
      <c r="BV70" s="63">
        <v>9</v>
      </c>
      <c r="BW70" s="1">
        <f t="shared" si="100"/>
        <v>0</v>
      </c>
      <c r="BX70" s="63">
        <v>9</v>
      </c>
      <c r="BY70" s="1">
        <f t="shared" si="101"/>
        <v>0</v>
      </c>
      <c r="BZ70" s="63">
        <v>0</v>
      </c>
      <c r="CA70" s="1">
        <f t="shared" si="102"/>
        <v>0</v>
      </c>
      <c r="CB70" s="63">
        <v>0</v>
      </c>
      <c r="CC70" s="1">
        <f t="shared" si="103"/>
        <v>0</v>
      </c>
      <c r="CD70" s="63">
        <v>0</v>
      </c>
      <c r="CE70" s="1">
        <f t="shared" si="104"/>
        <v>0</v>
      </c>
      <c r="CF70" s="63">
        <v>0</v>
      </c>
      <c r="CG70" s="1">
        <f t="shared" si="105"/>
        <v>0</v>
      </c>
      <c r="CH70" s="63">
        <v>0</v>
      </c>
      <c r="CI70" s="1">
        <f t="shared" si="106"/>
        <v>0</v>
      </c>
      <c r="CJ70" s="63">
        <v>0</v>
      </c>
      <c r="CK70" s="1">
        <f t="shared" si="107"/>
        <v>0</v>
      </c>
      <c r="CL70" s="63">
        <v>0</v>
      </c>
      <c r="CM70" s="1">
        <f t="shared" si="108"/>
        <v>0</v>
      </c>
      <c r="CN70" s="63">
        <v>0</v>
      </c>
      <c r="CO70" s="1">
        <f t="shared" si="109"/>
        <v>0</v>
      </c>
      <c r="CP70" s="63">
        <v>0</v>
      </c>
      <c r="CQ70" s="1">
        <f t="shared" si="110"/>
        <v>0</v>
      </c>
      <c r="CR70" s="63">
        <v>0</v>
      </c>
      <c r="CS70" s="1">
        <f t="shared" si="111"/>
        <v>0</v>
      </c>
      <c r="CT70" s="63">
        <v>0</v>
      </c>
      <c r="CU70" s="1">
        <f t="shared" si="112"/>
        <v>0</v>
      </c>
      <c r="CV70" s="63">
        <v>1</v>
      </c>
      <c r="CW70" s="2">
        <f t="shared" si="113"/>
        <v>0</v>
      </c>
      <c r="CX70" s="62">
        <v>0</v>
      </c>
      <c r="CY70" s="1">
        <f t="shared" si="114"/>
        <v>0</v>
      </c>
      <c r="CZ70" s="62"/>
      <c r="DA70" s="1">
        <f t="shared" si="115"/>
        <v>0</v>
      </c>
      <c r="DB70" s="62">
        <v>0</v>
      </c>
      <c r="DC70" s="1">
        <f t="shared" si="116"/>
        <v>0</v>
      </c>
      <c r="DD70" s="62">
        <v>0</v>
      </c>
      <c r="DE70" s="1">
        <f t="shared" si="117"/>
        <v>0</v>
      </c>
      <c r="DF70" s="62">
        <v>0</v>
      </c>
      <c r="DG70" s="1">
        <f t="shared" si="118"/>
        <v>0</v>
      </c>
      <c r="DH70" s="32">
        <f t="shared" si="119"/>
        <v>0</v>
      </c>
      <c r="DI70" s="33"/>
      <c r="DJ70" s="34">
        <f t="shared" ref="DJ70:DJ120" si="120">+DI70*DH70</f>
        <v>0</v>
      </c>
      <c r="DK70" s="33"/>
      <c r="DL70" s="34">
        <f t="shared" ref="DL70:DL120" si="121">+DK70*DH70</f>
        <v>0</v>
      </c>
      <c r="DM70" s="33"/>
      <c r="DN70" s="34">
        <f t="shared" ref="DN70:DN120" si="122">+DM70*DH70</f>
        <v>0</v>
      </c>
      <c r="DO70" s="34">
        <f t="shared" ref="DO70:DO120" si="123">+$DO$2*DL70</f>
        <v>0</v>
      </c>
      <c r="DP70" s="36">
        <f t="shared" ref="DP70:DP120" si="124">+DH70+DJ70+DL70+DN70+DO70</f>
        <v>0</v>
      </c>
    </row>
    <row r="71" spans="1:120" ht="15.5">
      <c r="A71" s="29"/>
      <c r="B71" s="84"/>
      <c r="C71" s="60" t="s">
        <v>140</v>
      </c>
      <c r="D71" s="61">
        <v>45.01</v>
      </c>
      <c r="E71" s="1">
        <f t="shared" si="65"/>
        <v>0</v>
      </c>
      <c r="F71" s="62">
        <v>45.01</v>
      </c>
      <c r="G71" s="1">
        <f t="shared" si="66"/>
        <v>0</v>
      </c>
      <c r="H71" s="63">
        <v>7.8250000000000002</v>
      </c>
      <c r="I71" s="1">
        <f t="shared" si="67"/>
        <v>0</v>
      </c>
      <c r="J71" s="62">
        <v>45.01</v>
      </c>
      <c r="K71" s="1">
        <f t="shared" si="68"/>
        <v>0</v>
      </c>
      <c r="L71" s="63">
        <v>25.82</v>
      </c>
      <c r="M71" s="1">
        <f t="shared" si="69"/>
        <v>0</v>
      </c>
      <c r="N71" s="63">
        <v>25.82</v>
      </c>
      <c r="O71" s="1">
        <f t="shared" si="70"/>
        <v>0</v>
      </c>
      <c r="P71" s="63">
        <v>90.02</v>
      </c>
      <c r="Q71" s="1">
        <f t="shared" si="71"/>
        <v>0</v>
      </c>
      <c r="R71" s="63">
        <v>54.58</v>
      </c>
      <c r="S71" s="1">
        <f t="shared" si="72"/>
        <v>0</v>
      </c>
      <c r="T71" s="63">
        <v>1</v>
      </c>
      <c r="U71" s="1">
        <f t="shared" si="73"/>
        <v>0</v>
      </c>
      <c r="V71" s="63">
        <v>4</v>
      </c>
      <c r="W71" s="1">
        <f t="shared" si="74"/>
        <v>0</v>
      </c>
      <c r="X71" s="63">
        <v>1</v>
      </c>
      <c r="Y71" s="1">
        <f t="shared" si="75"/>
        <v>0</v>
      </c>
      <c r="Z71" s="75">
        <v>4</v>
      </c>
      <c r="AA71" s="1">
        <f t="shared" si="76"/>
        <v>0</v>
      </c>
      <c r="AB71" s="75">
        <v>0</v>
      </c>
      <c r="AC71" s="1">
        <f t="shared" si="77"/>
        <v>0</v>
      </c>
      <c r="AD71" s="63">
        <v>0</v>
      </c>
      <c r="AE71" s="1">
        <f t="shared" si="78"/>
        <v>0</v>
      </c>
      <c r="AF71" s="63">
        <v>0</v>
      </c>
      <c r="AG71" s="1">
        <f t="shared" si="79"/>
        <v>0</v>
      </c>
      <c r="AH71" s="63">
        <v>1</v>
      </c>
      <c r="AI71" s="1">
        <f t="shared" si="80"/>
        <v>0</v>
      </c>
      <c r="AJ71" s="63">
        <v>1</v>
      </c>
      <c r="AK71" s="1">
        <f t="shared" si="81"/>
        <v>0</v>
      </c>
      <c r="AL71" s="63">
        <v>1</v>
      </c>
      <c r="AM71" s="1">
        <f t="shared" si="82"/>
        <v>0</v>
      </c>
      <c r="AN71" s="63">
        <v>1</v>
      </c>
      <c r="AO71" s="1">
        <f t="shared" si="83"/>
        <v>0</v>
      </c>
      <c r="AP71" s="64">
        <v>1</v>
      </c>
      <c r="AQ71" s="1">
        <f t="shared" si="84"/>
        <v>0</v>
      </c>
      <c r="AR71" s="63">
        <v>2.5</v>
      </c>
      <c r="AS71" s="1">
        <f t="shared" si="85"/>
        <v>0</v>
      </c>
      <c r="AT71" s="63">
        <v>1</v>
      </c>
      <c r="AU71" s="1">
        <f t="shared" si="86"/>
        <v>0</v>
      </c>
      <c r="AV71" s="62">
        <v>0</v>
      </c>
      <c r="AW71" s="1">
        <f t="shared" si="87"/>
        <v>0</v>
      </c>
      <c r="AX71" s="63"/>
      <c r="AY71" s="1">
        <f t="shared" si="88"/>
        <v>0</v>
      </c>
      <c r="AZ71" s="62"/>
      <c r="BA71" s="1">
        <f t="shared" si="89"/>
        <v>0</v>
      </c>
      <c r="BB71" s="63"/>
      <c r="BC71" s="1">
        <f t="shared" si="90"/>
        <v>0</v>
      </c>
      <c r="BD71" s="41">
        <v>0</v>
      </c>
      <c r="BE71" s="1">
        <f t="shared" si="91"/>
        <v>0</v>
      </c>
      <c r="BF71" s="63">
        <v>0</v>
      </c>
      <c r="BG71" s="2">
        <f t="shared" si="92"/>
        <v>0</v>
      </c>
      <c r="BH71" s="63">
        <v>0</v>
      </c>
      <c r="BI71" s="2">
        <f t="shared" si="93"/>
        <v>0</v>
      </c>
      <c r="BJ71" s="41">
        <v>0</v>
      </c>
      <c r="BK71" s="2">
        <f t="shared" si="94"/>
        <v>0</v>
      </c>
      <c r="BL71" s="41">
        <v>0</v>
      </c>
      <c r="BM71" s="2">
        <f t="shared" si="95"/>
        <v>0</v>
      </c>
      <c r="BN71" s="63">
        <v>0</v>
      </c>
      <c r="BO71" s="2">
        <f t="shared" si="96"/>
        <v>0</v>
      </c>
      <c r="BP71" s="63">
        <v>5.5</v>
      </c>
      <c r="BQ71" s="2">
        <f t="shared" si="97"/>
        <v>0</v>
      </c>
      <c r="BR71" s="63">
        <v>0</v>
      </c>
      <c r="BS71" s="1">
        <f t="shared" si="98"/>
        <v>0</v>
      </c>
      <c r="BT71" s="63">
        <v>0</v>
      </c>
      <c r="BU71" s="1">
        <f t="shared" si="99"/>
        <v>0</v>
      </c>
      <c r="BV71" s="63">
        <v>0</v>
      </c>
      <c r="BW71" s="1">
        <f t="shared" si="100"/>
        <v>0</v>
      </c>
      <c r="BX71" s="63">
        <v>0</v>
      </c>
      <c r="BY71" s="1">
        <f t="shared" si="101"/>
        <v>0</v>
      </c>
      <c r="BZ71" s="63">
        <v>0</v>
      </c>
      <c r="CA71" s="1">
        <f t="shared" si="102"/>
        <v>0</v>
      </c>
      <c r="CB71" s="63">
        <v>0</v>
      </c>
      <c r="CC71" s="1">
        <f t="shared" si="103"/>
        <v>0</v>
      </c>
      <c r="CD71" s="63">
        <v>0</v>
      </c>
      <c r="CE71" s="1">
        <f t="shared" si="104"/>
        <v>0</v>
      </c>
      <c r="CF71" s="63">
        <v>0</v>
      </c>
      <c r="CG71" s="1">
        <f t="shared" si="105"/>
        <v>0</v>
      </c>
      <c r="CH71" s="63">
        <v>0</v>
      </c>
      <c r="CI71" s="1">
        <f t="shared" si="106"/>
        <v>0</v>
      </c>
      <c r="CJ71" s="63">
        <v>0</v>
      </c>
      <c r="CK71" s="1">
        <f t="shared" si="107"/>
        <v>0</v>
      </c>
      <c r="CL71" s="63">
        <v>0</v>
      </c>
      <c r="CM71" s="1">
        <f t="shared" si="108"/>
        <v>0</v>
      </c>
      <c r="CN71" s="63">
        <v>0</v>
      </c>
      <c r="CO71" s="1">
        <f t="shared" si="109"/>
        <v>0</v>
      </c>
      <c r="CP71" s="63">
        <v>0</v>
      </c>
      <c r="CQ71" s="1">
        <f t="shared" si="110"/>
        <v>0</v>
      </c>
      <c r="CR71" s="63">
        <v>0</v>
      </c>
      <c r="CS71" s="1">
        <f t="shared" si="111"/>
        <v>0</v>
      </c>
      <c r="CT71" s="63">
        <v>0</v>
      </c>
      <c r="CU71" s="1">
        <f t="shared" si="112"/>
        <v>0</v>
      </c>
      <c r="CV71" s="63">
        <v>1</v>
      </c>
      <c r="CW71" s="2">
        <f t="shared" si="113"/>
        <v>0</v>
      </c>
      <c r="CX71" s="62">
        <v>1</v>
      </c>
      <c r="CY71" s="1">
        <f t="shared" si="114"/>
        <v>0</v>
      </c>
      <c r="CZ71" s="62">
        <v>1</v>
      </c>
      <c r="DA71" s="1">
        <f t="shared" si="115"/>
        <v>0</v>
      </c>
      <c r="DB71" s="62">
        <v>0</v>
      </c>
      <c r="DC71" s="1">
        <f t="shared" si="116"/>
        <v>0</v>
      </c>
      <c r="DD71" s="62">
        <v>0</v>
      </c>
      <c r="DE71" s="1">
        <f t="shared" si="117"/>
        <v>0</v>
      </c>
      <c r="DF71" s="62">
        <v>0</v>
      </c>
      <c r="DG71" s="1">
        <f t="shared" si="118"/>
        <v>0</v>
      </c>
      <c r="DH71" s="32">
        <f t="shared" si="119"/>
        <v>0</v>
      </c>
      <c r="DI71" s="33"/>
      <c r="DJ71" s="34">
        <f t="shared" si="120"/>
        <v>0</v>
      </c>
      <c r="DK71" s="33"/>
      <c r="DL71" s="34">
        <f t="shared" si="121"/>
        <v>0</v>
      </c>
      <c r="DM71" s="33"/>
      <c r="DN71" s="34">
        <f t="shared" si="122"/>
        <v>0</v>
      </c>
      <c r="DO71" s="34">
        <f t="shared" si="123"/>
        <v>0</v>
      </c>
      <c r="DP71" s="36">
        <f t="shared" si="124"/>
        <v>0</v>
      </c>
    </row>
    <row r="72" spans="1:120" ht="15.5">
      <c r="A72" s="29"/>
      <c r="B72" s="84"/>
      <c r="C72" s="60" t="s">
        <v>141</v>
      </c>
      <c r="D72" s="61">
        <v>36.177</v>
      </c>
      <c r="E72" s="1">
        <f t="shared" si="65"/>
        <v>0</v>
      </c>
      <c r="F72" s="62">
        <v>36.177</v>
      </c>
      <c r="G72" s="1">
        <f t="shared" si="66"/>
        <v>0</v>
      </c>
      <c r="H72" s="63">
        <v>17.838000000000001</v>
      </c>
      <c r="I72" s="1">
        <f t="shared" si="67"/>
        <v>0</v>
      </c>
      <c r="J72" s="62">
        <v>36.177</v>
      </c>
      <c r="K72" s="1">
        <f t="shared" si="68"/>
        <v>0</v>
      </c>
      <c r="L72" s="63">
        <v>62.36</v>
      </c>
      <c r="M72" s="1">
        <f t="shared" si="69"/>
        <v>0</v>
      </c>
      <c r="N72" s="63">
        <v>62.36</v>
      </c>
      <c r="O72" s="1">
        <f t="shared" si="70"/>
        <v>0</v>
      </c>
      <c r="P72" s="63">
        <v>120.59</v>
      </c>
      <c r="Q72" s="1">
        <f t="shared" si="71"/>
        <v>0</v>
      </c>
      <c r="R72" s="63">
        <v>128.13999999999999</v>
      </c>
      <c r="S72" s="1">
        <f t="shared" si="72"/>
        <v>0</v>
      </c>
      <c r="T72" s="63">
        <v>1</v>
      </c>
      <c r="U72" s="1">
        <f t="shared" si="73"/>
        <v>0</v>
      </c>
      <c r="V72" s="63">
        <v>0</v>
      </c>
      <c r="W72" s="1">
        <f t="shared" si="74"/>
        <v>0</v>
      </c>
      <c r="X72" s="63">
        <v>0</v>
      </c>
      <c r="Y72" s="1">
        <f t="shared" si="75"/>
        <v>0</v>
      </c>
      <c r="Z72" s="75">
        <v>5</v>
      </c>
      <c r="AA72" s="1">
        <f t="shared" si="76"/>
        <v>0</v>
      </c>
      <c r="AB72" s="75">
        <v>25.5</v>
      </c>
      <c r="AC72" s="1">
        <f t="shared" si="77"/>
        <v>0</v>
      </c>
      <c r="AD72" s="63">
        <v>2</v>
      </c>
      <c r="AE72" s="1">
        <f t="shared" si="78"/>
        <v>0</v>
      </c>
      <c r="AF72" s="63">
        <v>0</v>
      </c>
      <c r="AG72" s="1">
        <f t="shared" si="79"/>
        <v>0</v>
      </c>
      <c r="AH72" s="63">
        <v>1</v>
      </c>
      <c r="AI72" s="1">
        <f t="shared" si="80"/>
        <v>0</v>
      </c>
      <c r="AJ72" s="63">
        <v>1</v>
      </c>
      <c r="AK72" s="1">
        <f t="shared" si="81"/>
        <v>0</v>
      </c>
      <c r="AL72" s="63">
        <v>1</v>
      </c>
      <c r="AM72" s="1">
        <f t="shared" si="82"/>
        <v>0</v>
      </c>
      <c r="AN72" s="63">
        <v>1</v>
      </c>
      <c r="AO72" s="1">
        <f t="shared" si="83"/>
        <v>0</v>
      </c>
      <c r="AP72" s="64">
        <v>1</v>
      </c>
      <c r="AQ72" s="1">
        <f t="shared" si="84"/>
        <v>0</v>
      </c>
      <c r="AR72" s="63">
        <v>1</v>
      </c>
      <c r="AS72" s="1">
        <f t="shared" si="85"/>
        <v>0</v>
      </c>
      <c r="AT72" s="63">
        <v>1</v>
      </c>
      <c r="AU72" s="1">
        <f t="shared" si="86"/>
        <v>0</v>
      </c>
      <c r="AV72" s="62">
        <v>0</v>
      </c>
      <c r="AW72" s="1">
        <f t="shared" si="87"/>
        <v>0</v>
      </c>
      <c r="AX72" s="63"/>
      <c r="AY72" s="1">
        <f t="shared" si="88"/>
        <v>0</v>
      </c>
      <c r="AZ72" s="62"/>
      <c r="BA72" s="1">
        <f t="shared" si="89"/>
        <v>0</v>
      </c>
      <c r="BB72" s="63"/>
      <c r="BC72" s="1">
        <f t="shared" si="90"/>
        <v>0</v>
      </c>
      <c r="BD72" s="41">
        <v>0</v>
      </c>
      <c r="BE72" s="1">
        <f t="shared" si="91"/>
        <v>0</v>
      </c>
      <c r="BF72" s="63">
        <v>0</v>
      </c>
      <c r="BG72" s="2">
        <f t="shared" si="92"/>
        <v>0</v>
      </c>
      <c r="BH72" s="63">
        <v>0</v>
      </c>
      <c r="BI72" s="2">
        <f t="shared" si="93"/>
        <v>0</v>
      </c>
      <c r="BJ72" s="41">
        <v>0</v>
      </c>
      <c r="BK72" s="2">
        <f t="shared" si="94"/>
        <v>0</v>
      </c>
      <c r="BL72" s="41">
        <v>0</v>
      </c>
      <c r="BM72" s="2">
        <f t="shared" si="95"/>
        <v>0</v>
      </c>
      <c r="BN72" s="63">
        <v>0</v>
      </c>
      <c r="BO72" s="2">
        <f t="shared" si="96"/>
        <v>0</v>
      </c>
      <c r="BP72" s="63">
        <v>0</v>
      </c>
      <c r="BQ72" s="2">
        <f t="shared" si="97"/>
        <v>0</v>
      </c>
      <c r="BR72" s="63">
        <v>0</v>
      </c>
      <c r="BS72" s="1">
        <f t="shared" si="98"/>
        <v>0</v>
      </c>
      <c r="BT72" s="63">
        <v>11</v>
      </c>
      <c r="BU72" s="1">
        <f t="shared" si="99"/>
        <v>0</v>
      </c>
      <c r="BV72" s="63">
        <v>6</v>
      </c>
      <c r="BW72" s="1">
        <f t="shared" si="100"/>
        <v>0</v>
      </c>
      <c r="BX72" s="63">
        <v>5</v>
      </c>
      <c r="BY72" s="1">
        <f t="shared" si="101"/>
        <v>0</v>
      </c>
      <c r="BZ72" s="63">
        <v>0</v>
      </c>
      <c r="CA72" s="1">
        <f t="shared" si="102"/>
        <v>0</v>
      </c>
      <c r="CB72" s="63">
        <v>0</v>
      </c>
      <c r="CC72" s="1">
        <f t="shared" si="103"/>
        <v>0</v>
      </c>
      <c r="CD72" s="63">
        <v>0</v>
      </c>
      <c r="CE72" s="1">
        <f t="shared" si="104"/>
        <v>0</v>
      </c>
      <c r="CF72" s="63">
        <v>0</v>
      </c>
      <c r="CG72" s="1">
        <f t="shared" si="105"/>
        <v>0</v>
      </c>
      <c r="CH72" s="63">
        <v>0</v>
      </c>
      <c r="CI72" s="1">
        <f t="shared" si="106"/>
        <v>0</v>
      </c>
      <c r="CJ72" s="63">
        <v>0</v>
      </c>
      <c r="CK72" s="1">
        <f t="shared" si="107"/>
        <v>0</v>
      </c>
      <c r="CL72" s="63">
        <v>0</v>
      </c>
      <c r="CM72" s="1">
        <f t="shared" si="108"/>
        <v>0</v>
      </c>
      <c r="CN72" s="63">
        <v>0</v>
      </c>
      <c r="CO72" s="1">
        <f t="shared" si="109"/>
        <v>0</v>
      </c>
      <c r="CP72" s="63">
        <v>0</v>
      </c>
      <c r="CQ72" s="1">
        <f t="shared" si="110"/>
        <v>0</v>
      </c>
      <c r="CR72" s="63">
        <v>0</v>
      </c>
      <c r="CS72" s="1">
        <f t="shared" si="111"/>
        <v>0</v>
      </c>
      <c r="CT72" s="63">
        <v>0</v>
      </c>
      <c r="CU72" s="1">
        <f t="shared" si="112"/>
        <v>0</v>
      </c>
      <c r="CV72" s="63">
        <v>1</v>
      </c>
      <c r="CW72" s="2">
        <f t="shared" si="113"/>
        <v>0</v>
      </c>
      <c r="CX72" s="62">
        <v>0</v>
      </c>
      <c r="CY72" s="1">
        <f t="shared" si="114"/>
        <v>0</v>
      </c>
      <c r="CZ72" s="62"/>
      <c r="DA72" s="1">
        <f t="shared" si="115"/>
        <v>0</v>
      </c>
      <c r="DB72" s="62">
        <v>0</v>
      </c>
      <c r="DC72" s="1">
        <f t="shared" si="116"/>
        <v>0</v>
      </c>
      <c r="DD72" s="62">
        <v>0</v>
      </c>
      <c r="DE72" s="1">
        <f t="shared" si="117"/>
        <v>0</v>
      </c>
      <c r="DF72" s="62">
        <v>0</v>
      </c>
      <c r="DG72" s="1">
        <f t="shared" si="118"/>
        <v>0</v>
      </c>
      <c r="DH72" s="32">
        <f t="shared" si="119"/>
        <v>0</v>
      </c>
      <c r="DI72" s="33"/>
      <c r="DJ72" s="34">
        <f t="shared" si="120"/>
        <v>0</v>
      </c>
      <c r="DK72" s="33"/>
      <c r="DL72" s="34">
        <f t="shared" si="121"/>
        <v>0</v>
      </c>
      <c r="DM72" s="33"/>
      <c r="DN72" s="34">
        <f t="shared" si="122"/>
        <v>0</v>
      </c>
      <c r="DO72" s="34">
        <f t="shared" si="123"/>
        <v>0</v>
      </c>
      <c r="DP72" s="36">
        <f t="shared" si="124"/>
        <v>0</v>
      </c>
    </row>
    <row r="73" spans="1:120" ht="15.5">
      <c r="A73" s="29"/>
      <c r="B73" s="84"/>
      <c r="C73" s="60" t="s">
        <v>142</v>
      </c>
      <c r="D73" s="61">
        <v>10.608000000000001</v>
      </c>
      <c r="E73" s="1">
        <f t="shared" si="65"/>
        <v>0</v>
      </c>
      <c r="F73" s="62">
        <v>10.608000000000001</v>
      </c>
      <c r="G73" s="1">
        <f t="shared" si="66"/>
        <v>0</v>
      </c>
      <c r="H73" s="63">
        <v>4.5999999999999996</v>
      </c>
      <c r="I73" s="1">
        <f t="shared" si="67"/>
        <v>0</v>
      </c>
      <c r="J73" s="62">
        <v>10.608000000000001</v>
      </c>
      <c r="K73" s="1">
        <f t="shared" si="68"/>
        <v>0</v>
      </c>
      <c r="L73" s="63">
        <v>15.866999999999999</v>
      </c>
      <c r="M73" s="1">
        <f t="shared" si="69"/>
        <v>0</v>
      </c>
      <c r="N73" s="63">
        <v>52.89</v>
      </c>
      <c r="O73" s="1">
        <f t="shared" si="70"/>
        <v>0</v>
      </c>
      <c r="P73" s="63">
        <v>106.08</v>
      </c>
      <c r="Q73" s="1">
        <f t="shared" si="71"/>
        <v>0</v>
      </c>
      <c r="R73" s="63">
        <v>43.35</v>
      </c>
      <c r="S73" s="1">
        <f t="shared" si="72"/>
        <v>0</v>
      </c>
      <c r="T73" s="63">
        <v>0</v>
      </c>
      <c r="U73" s="1">
        <f t="shared" si="73"/>
        <v>0</v>
      </c>
      <c r="V73" s="63">
        <v>0</v>
      </c>
      <c r="W73" s="1">
        <f t="shared" si="74"/>
        <v>0</v>
      </c>
      <c r="X73" s="63">
        <v>0</v>
      </c>
      <c r="Y73" s="1">
        <f t="shared" si="75"/>
        <v>0</v>
      </c>
      <c r="Z73" s="75">
        <v>3</v>
      </c>
      <c r="AA73" s="1">
        <f t="shared" si="76"/>
        <v>0</v>
      </c>
      <c r="AB73" s="75">
        <v>12.5</v>
      </c>
      <c r="AC73" s="1">
        <f t="shared" si="77"/>
        <v>0</v>
      </c>
      <c r="AD73" s="63">
        <v>1</v>
      </c>
      <c r="AE73" s="1">
        <f t="shared" si="78"/>
        <v>0</v>
      </c>
      <c r="AF73" s="63">
        <v>0</v>
      </c>
      <c r="AG73" s="1">
        <f t="shared" si="79"/>
        <v>0</v>
      </c>
      <c r="AH73" s="63">
        <v>1</v>
      </c>
      <c r="AI73" s="1">
        <f t="shared" si="80"/>
        <v>0</v>
      </c>
      <c r="AJ73" s="63">
        <v>1</v>
      </c>
      <c r="AK73" s="1">
        <f t="shared" si="81"/>
        <v>0</v>
      </c>
      <c r="AL73" s="63">
        <v>0</v>
      </c>
      <c r="AM73" s="1">
        <f t="shared" si="82"/>
        <v>0</v>
      </c>
      <c r="AN73" s="63">
        <v>1</v>
      </c>
      <c r="AO73" s="1">
        <f t="shared" si="83"/>
        <v>0</v>
      </c>
      <c r="AP73" s="64">
        <v>1</v>
      </c>
      <c r="AQ73" s="1">
        <f t="shared" si="84"/>
        <v>0</v>
      </c>
      <c r="AR73" s="63">
        <v>1</v>
      </c>
      <c r="AS73" s="1">
        <f t="shared" si="85"/>
        <v>0</v>
      </c>
      <c r="AT73" s="63">
        <v>1</v>
      </c>
      <c r="AU73" s="1">
        <f t="shared" si="86"/>
        <v>0</v>
      </c>
      <c r="AV73" s="62">
        <v>0</v>
      </c>
      <c r="AW73" s="1">
        <f t="shared" si="87"/>
        <v>0</v>
      </c>
      <c r="AX73" s="63"/>
      <c r="AY73" s="1">
        <f t="shared" si="88"/>
        <v>0</v>
      </c>
      <c r="AZ73" s="62"/>
      <c r="BA73" s="1">
        <f t="shared" si="89"/>
        <v>0</v>
      </c>
      <c r="BB73" s="63"/>
      <c r="BC73" s="1">
        <f t="shared" si="90"/>
        <v>0</v>
      </c>
      <c r="BD73" s="41">
        <v>0</v>
      </c>
      <c r="BE73" s="1">
        <f t="shared" si="91"/>
        <v>0</v>
      </c>
      <c r="BF73" s="63">
        <v>0</v>
      </c>
      <c r="BG73" s="2">
        <f t="shared" si="92"/>
        <v>0</v>
      </c>
      <c r="BH73" s="63">
        <v>0</v>
      </c>
      <c r="BI73" s="2">
        <f t="shared" si="93"/>
        <v>0</v>
      </c>
      <c r="BJ73" s="41">
        <v>0</v>
      </c>
      <c r="BK73" s="2">
        <f t="shared" si="94"/>
        <v>0</v>
      </c>
      <c r="BL73" s="41">
        <v>0</v>
      </c>
      <c r="BM73" s="2">
        <f t="shared" si="95"/>
        <v>0</v>
      </c>
      <c r="BN73" s="63">
        <v>0</v>
      </c>
      <c r="BO73" s="2">
        <f t="shared" si="96"/>
        <v>0</v>
      </c>
      <c r="BP73" s="63">
        <v>2.2999999999999998</v>
      </c>
      <c r="BQ73" s="2">
        <f t="shared" si="97"/>
        <v>0</v>
      </c>
      <c r="BR73" s="63">
        <v>0</v>
      </c>
      <c r="BS73" s="1">
        <f t="shared" si="98"/>
        <v>0</v>
      </c>
      <c r="BT73" s="63">
        <v>0</v>
      </c>
      <c r="BU73" s="1">
        <f t="shared" si="99"/>
        <v>0</v>
      </c>
      <c r="BV73" s="63">
        <v>0</v>
      </c>
      <c r="BW73" s="1">
        <f t="shared" si="100"/>
        <v>0</v>
      </c>
      <c r="BX73" s="63">
        <v>0</v>
      </c>
      <c r="BY73" s="1">
        <f t="shared" si="101"/>
        <v>0</v>
      </c>
      <c r="BZ73" s="63">
        <v>0</v>
      </c>
      <c r="CA73" s="1">
        <f t="shared" si="102"/>
        <v>0</v>
      </c>
      <c r="CB73" s="63">
        <v>0</v>
      </c>
      <c r="CC73" s="1">
        <f t="shared" si="103"/>
        <v>0</v>
      </c>
      <c r="CD73" s="63">
        <v>0</v>
      </c>
      <c r="CE73" s="1">
        <f t="shared" si="104"/>
        <v>0</v>
      </c>
      <c r="CF73" s="63">
        <v>0</v>
      </c>
      <c r="CG73" s="1">
        <f t="shared" si="105"/>
        <v>0</v>
      </c>
      <c r="CH73" s="63">
        <v>0</v>
      </c>
      <c r="CI73" s="1">
        <f t="shared" si="106"/>
        <v>0</v>
      </c>
      <c r="CJ73" s="63">
        <v>1</v>
      </c>
      <c r="CK73" s="1">
        <f t="shared" si="107"/>
        <v>0</v>
      </c>
      <c r="CL73" s="63">
        <v>0</v>
      </c>
      <c r="CM73" s="1">
        <f t="shared" si="108"/>
        <v>0</v>
      </c>
      <c r="CN73" s="63">
        <v>0</v>
      </c>
      <c r="CO73" s="1">
        <f t="shared" si="109"/>
        <v>0</v>
      </c>
      <c r="CP73" s="63">
        <v>0</v>
      </c>
      <c r="CQ73" s="1">
        <f t="shared" si="110"/>
        <v>0</v>
      </c>
      <c r="CR73" s="63">
        <v>0</v>
      </c>
      <c r="CS73" s="1">
        <f t="shared" si="111"/>
        <v>0</v>
      </c>
      <c r="CT73" s="63">
        <v>0</v>
      </c>
      <c r="CU73" s="1">
        <f t="shared" si="112"/>
        <v>0</v>
      </c>
      <c r="CV73" s="63">
        <v>1</v>
      </c>
      <c r="CW73" s="2">
        <f t="shared" si="113"/>
        <v>0</v>
      </c>
      <c r="CX73" s="62">
        <v>0</v>
      </c>
      <c r="CY73" s="1">
        <f t="shared" si="114"/>
        <v>0</v>
      </c>
      <c r="CZ73" s="62">
        <v>0</v>
      </c>
      <c r="DA73" s="1">
        <f t="shared" si="115"/>
        <v>0</v>
      </c>
      <c r="DB73" s="62">
        <v>0</v>
      </c>
      <c r="DC73" s="1">
        <f t="shared" si="116"/>
        <v>0</v>
      </c>
      <c r="DD73" s="62">
        <v>0</v>
      </c>
      <c r="DE73" s="1">
        <f t="shared" si="117"/>
        <v>0</v>
      </c>
      <c r="DF73" s="62">
        <v>0</v>
      </c>
      <c r="DG73" s="1">
        <f t="shared" si="118"/>
        <v>0</v>
      </c>
      <c r="DH73" s="32">
        <f t="shared" si="119"/>
        <v>0</v>
      </c>
      <c r="DI73" s="33"/>
      <c r="DJ73" s="34">
        <f t="shared" si="120"/>
        <v>0</v>
      </c>
      <c r="DK73" s="33"/>
      <c r="DL73" s="34">
        <f t="shared" si="121"/>
        <v>0</v>
      </c>
      <c r="DM73" s="33"/>
      <c r="DN73" s="34">
        <f t="shared" si="122"/>
        <v>0</v>
      </c>
      <c r="DO73" s="34">
        <f t="shared" si="123"/>
        <v>0</v>
      </c>
      <c r="DP73" s="36">
        <f t="shared" si="124"/>
        <v>0</v>
      </c>
    </row>
    <row r="74" spans="1:120" ht="15.5">
      <c r="A74" s="29"/>
      <c r="B74" s="84"/>
      <c r="C74" s="60" t="s">
        <v>143</v>
      </c>
      <c r="D74" s="61">
        <v>13.985999999999999</v>
      </c>
      <c r="E74" s="1">
        <f t="shared" si="65"/>
        <v>0</v>
      </c>
      <c r="F74" s="62">
        <v>13.985999999999999</v>
      </c>
      <c r="G74" s="1">
        <f t="shared" si="66"/>
        <v>0</v>
      </c>
      <c r="H74" s="63">
        <v>2.7</v>
      </c>
      <c r="I74" s="1">
        <f t="shared" si="67"/>
        <v>0</v>
      </c>
      <c r="J74" s="62">
        <v>9.3239999999999998</v>
      </c>
      <c r="K74" s="1">
        <f t="shared" si="68"/>
        <v>0</v>
      </c>
      <c r="L74" s="63">
        <v>18.565000000000001</v>
      </c>
      <c r="M74" s="1">
        <f t="shared" si="69"/>
        <v>0</v>
      </c>
      <c r="N74" s="63">
        <v>37.130000000000003</v>
      </c>
      <c r="O74" s="1">
        <f t="shared" si="70"/>
        <v>0</v>
      </c>
      <c r="P74" s="63">
        <v>93.24</v>
      </c>
      <c r="Q74" s="1">
        <f t="shared" si="71"/>
        <v>0</v>
      </c>
      <c r="R74" s="63">
        <v>81.709999999999994</v>
      </c>
      <c r="S74" s="1">
        <f t="shared" si="72"/>
        <v>0</v>
      </c>
      <c r="T74" s="63">
        <v>1</v>
      </c>
      <c r="U74" s="1">
        <f t="shared" si="73"/>
        <v>0</v>
      </c>
      <c r="V74" s="63">
        <v>0</v>
      </c>
      <c r="W74" s="1">
        <f t="shared" si="74"/>
        <v>0</v>
      </c>
      <c r="X74" s="63">
        <v>0</v>
      </c>
      <c r="Y74" s="1">
        <f t="shared" si="75"/>
        <v>0</v>
      </c>
      <c r="Z74" s="75">
        <v>5</v>
      </c>
      <c r="AA74" s="1">
        <f t="shared" si="76"/>
        <v>0</v>
      </c>
      <c r="AB74" s="75">
        <v>0</v>
      </c>
      <c r="AC74" s="1">
        <f t="shared" si="77"/>
        <v>0</v>
      </c>
      <c r="AD74" s="63">
        <v>0</v>
      </c>
      <c r="AE74" s="1">
        <f t="shared" si="78"/>
        <v>0</v>
      </c>
      <c r="AF74" s="63">
        <v>0</v>
      </c>
      <c r="AG74" s="1">
        <f t="shared" si="79"/>
        <v>0</v>
      </c>
      <c r="AH74" s="63">
        <v>0</v>
      </c>
      <c r="AI74" s="1">
        <f t="shared" si="80"/>
        <v>0</v>
      </c>
      <c r="AJ74" s="63">
        <v>1</v>
      </c>
      <c r="AK74" s="1">
        <f t="shared" si="81"/>
        <v>0</v>
      </c>
      <c r="AL74" s="63">
        <v>0</v>
      </c>
      <c r="AM74" s="1">
        <f t="shared" si="82"/>
        <v>0</v>
      </c>
      <c r="AN74" s="63">
        <v>1</v>
      </c>
      <c r="AO74" s="1">
        <f t="shared" si="83"/>
        <v>0</v>
      </c>
      <c r="AP74" s="64">
        <v>1</v>
      </c>
      <c r="AQ74" s="1">
        <f t="shared" si="84"/>
        <v>0</v>
      </c>
      <c r="AR74" s="63">
        <v>1</v>
      </c>
      <c r="AS74" s="1">
        <f t="shared" si="85"/>
        <v>0</v>
      </c>
      <c r="AT74" s="63">
        <v>1</v>
      </c>
      <c r="AU74" s="1">
        <f t="shared" si="86"/>
        <v>0</v>
      </c>
      <c r="AV74" s="62">
        <v>0</v>
      </c>
      <c r="AW74" s="1">
        <f t="shared" si="87"/>
        <v>0</v>
      </c>
      <c r="AX74" s="63"/>
      <c r="AY74" s="1">
        <f t="shared" si="88"/>
        <v>0</v>
      </c>
      <c r="AZ74" s="62"/>
      <c r="BA74" s="1">
        <f t="shared" si="89"/>
        <v>0</v>
      </c>
      <c r="BB74" s="63"/>
      <c r="BC74" s="1">
        <f t="shared" si="90"/>
        <v>0</v>
      </c>
      <c r="BD74" s="41">
        <v>0</v>
      </c>
      <c r="BE74" s="1">
        <f t="shared" si="91"/>
        <v>0</v>
      </c>
      <c r="BF74" s="63">
        <v>0</v>
      </c>
      <c r="BG74" s="2">
        <f t="shared" si="92"/>
        <v>0</v>
      </c>
      <c r="BH74" s="63">
        <v>0</v>
      </c>
      <c r="BI74" s="2">
        <f t="shared" si="93"/>
        <v>0</v>
      </c>
      <c r="BJ74" s="41">
        <v>0</v>
      </c>
      <c r="BK74" s="2">
        <f t="shared" si="94"/>
        <v>0</v>
      </c>
      <c r="BL74" s="41">
        <v>0</v>
      </c>
      <c r="BM74" s="2">
        <f t="shared" si="95"/>
        <v>0</v>
      </c>
      <c r="BN74" s="63">
        <v>0</v>
      </c>
      <c r="BO74" s="2">
        <f t="shared" si="96"/>
        <v>0</v>
      </c>
      <c r="BP74" s="63">
        <v>1</v>
      </c>
      <c r="BQ74" s="2">
        <f t="shared" si="97"/>
        <v>0</v>
      </c>
      <c r="BR74" s="63">
        <v>0</v>
      </c>
      <c r="BS74" s="1">
        <f t="shared" si="98"/>
        <v>0</v>
      </c>
      <c r="BT74" s="63">
        <v>0</v>
      </c>
      <c r="BU74" s="1">
        <f t="shared" si="99"/>
        <v>0</v>
      </c>
      <c r="BV74" s="63">
        <v>4</v>
      </c>
      <c r="BW74" s="1">
        <f t="shared" si="100"/>
        <v>0</v>
      </c>
      <c r="BX74" s="63">
        <v>3</v>
      </c>
      <c r="BY74" s="1">
        <f t="shared" si="101"/>
        <v>0</v>
      </c>
      <c r="BZ74" s="63">
        <v>0</v>
      </c>
      <c r="CA74" s="1">
        <f t="shared" si="102"/>
        <v>0</v>
      </c>
      <c r="CB74" s="63">
        <v>0</v>
      </c>
      <c r="CC74" s="1">
        <f t="shared" si="103"/>
        <v>0</v>
      </c>
      <c r="CD74" s="63">
        <v>0</v>
      </c>
      <c r="CE74" s="1">
        <f t="shared" si="104"/>
        <v>0</v>
      </c>
      <c r="CF74" s="63">
        <v>0</v>
      </c>
      <c r="CG74" s="1">
        <f t="shared" si="105"/>
        <v>0</v>
      </c>
      <c r="CH74" s="63">
        <v>0</v>
      </c>
      <c r="CI74" s="1">
        <f t="shared" si="106"/>
        <v>0</v>
      </c>
      <c r="CJ74" s="63">
        <v>0</v>
      </c>
      <c r="CK74" s="1">
        <f t="shared" si="107"/>
        <v>0</v>
      </c>
      <c r="CL74" s="63">
        <v>0</v>
      </c>
      <c r="CM74" s="1">
        <f t="shared" si="108"/>
        <v>0</v>
      </c>
      <c r="CN74" s="63">
        <v>0</v>
      </c>
      <c r="CO74" s="1">
        <f t="shared" si="109"/>
        <v>0</v>
      </c>
      <c r="CP74" s="63">
        <v>0</v>
      </c>
      <c r="CQ74" s="1">
        <f t="shared" si="110"/>
        <v>0</v>
      </c>
      <c r="CR74" s="63">
        <v>0</v>
      </c>
      <c r="CS74" s="1">
        <f t="shared" si="111"/>
        <v>0</v>
      </c>
      <c r="CT74" s="63">
        <v>0</v>
      </c>
      <c r="CU74" s="1">
        <f t="shared" si="112"/>
        <v>0</v>
      </c>
      <c r="CV74" s="63">
        <v>1</v>
      </c>
      <c r="CW74" s="2">
        <f t="shared" si="113"/>
        <v>0</v>
      </c>
      <c r="CX74" s="62">
        <v>0</v>
      </c>
      <c r="CY74" s="1">
        <f t="shared" si="114"/>
        <v>0</v>
      </c>
      <c r="CZ74" s="62"/>
      <c r="DA74" s="1">
        <f t="shared" si="115"/>
        <v>0</v>
      </c>
      <c r="DB74" s="62">
        <v>0</v>
      </c>
      <c r="DC74" s="1">
        <f t="shared" si="116"/>
        <v>0</v>
      </c>
      <c r="DD74" s="62">
        <v>0</v>
      </c>
      <c r="DE74" s="1">
        <f t="shared" si="117"/>
        <v>0</v>
      </c>
      <c r="DF74" s="62">
        <v>0</v>
      </c>
      <c r="DG74" s="1">
        <f t="shared" si="118"/>
        <v>0</v>
      </c>
      <c r="DH74" s="32">
        <f t="shared" si="119"/>
        <v>0</v>
      </c>
      <c r="DI74" s="33"/>
      <c r="DJ74" s="34">
        <f t="shared" si="120"/>
        <v>0</v>
      </c>
      <c r="DK74" s="33"/>
      <c r="DL74" s="34">
        <f t="shared" si="121"/>
        <v>0</v>
      </c>
      <c r="DM74" s="33"/>
      <c r="DN74" s="34">
        <f t="shared" si="122"/>
        <v>0</v>
      </c>
      <c r="DO74" s="34">
        <f t="shared" si="123"/>
        <v>0</v>
      </c>
      <c r="DP74" s="36">
        <f t="shared" si="124"/>
        <v>0</v>
      </c>
    </row>
    <row r="75" spans="1:120" ht="15.5">
      <c r="A75" s="29"/>
      <c r="B75" s="84"/>
      <c r="C75" s="60" t="s">
        <v>144</v>
      </c>
      <c r="D75" s="61">
        <v>14.22</v>
      </c>
      <c r="E75" s="1">
        <f t="shared" si="65"/>
        <v>0</v>
      </c>
      <c r="F75" s="62">
        <v>14.22</v>
      </c>
      <c r="G75" s="1">
        <f t="shared" si="66"/>
        <v>0</v>
      </c>
      <c r="H75" s="63">
        <v>5.5</v>
      </c>
      <c r="I75" s="1">
        <f t="shared" si="67"/>
        <v>0</v>
      </c>
      <c r="J75" s="62">
        <v>14.22</v>
      </c>
      <c r="K75" s="1">
        <f t="shared" si="68"/>
        <v>0</v>
      </c>
      <c r="L75" s="63">
        <v>0</v>
      </c>
      <c r="M75" s="1">
        <f t="shared" si="69"/>
        <v>0</v>
      </c>
      <c r="N75" s="63">
        <v>25.4</v>
      </c>
      <c r="O75" s="1">
        <f t="shared" si="70"/>
        <v>0</v>
      </c>
      <c r="P75" s="63">
        <v>47.4</v>
      </c>
      <c r="Q75" s="1">
        <f t="shared" si="71"/>
        <v>0</v>
      </c>
      <c r="R75" s="63">
        <v>30.66</v>
      </c>
      <c r="S75" s="1">
        <f t="shared" si="72"/>
        <v>0</v>
      </c>
      <c r="T75" s="63">
        <v>1</v>
      </c>
      <c r="U75" s="1">
        <f t="shared" si="73"/>
        <v>0</v>
      </c>
      <c r="V75" s="63">
        <v>0</v>
      </c>
      <c r="W75" s="1">
        <f t="shared" si="74"/>
        <v>0</v>
      </c>
      <c r="X75" s="63">
        <v>2</v>
      </c>
      <c r="Y75" s="1">
        <f t="shared" si="75"/>
        <v>0</v>
      </c>
      <c r="Z75" s="63">
        <v>2</v>
      </c>
      <c r="AA75" s="1">
        <f t="shared" si="76"/>
        <v>0</v>
      </c>
      <c r="AB75" s="63">
        <v>16.3</v>
      </c>
      <c r="AC75" s="1">
        <f t="shared" si="77"/>
        <v>0</v>
      </c>
      <c r="AD75" s="63">
        <v>2</v>
      </c>
      <c r="AE75" s="1">
        <f t="shared" si="78"/>
        <v>0</v>
      </c>
      <c r="AF75" s="63">
        <v>0</v>
      </c>
      <c r="AG75" s="1">
        <f t="shared" si="79"/>
        <v>0</v>
      </c>
      <c r="AH75" s="63">
        <v>1</v>
      </c>
      <c r="AI75" s="1">
        <f t="shared" si="80"/>
        <v>0</v>
      </c>
      <c r="AJ75" s="63">
        <v>1</v>
      </c>
      <c r="AK75" s="1">
        <f t="shared" si="81"/>
        <v>0</v>
      </c>
      <c r="AL75" s="63">
        <v>1</v>
      </c>
      <c r="AM75" s="1">
        <f t="shared" si="82"/>
        <v>0</v>
      </c>
      <c r="AN75" s="63">
        <v>1</v>
      </c>
      <c r="AO75" s="1">
        <f t="shared" si="83"/>
        <v>0</v>
      </c>
      <c r="AP75" s="64">
        <v>1</v>
      </c>
      <c r="AQ75" s="1">
        <f t="shared" si="84"/>
        <v>0</v>
      </c>
      <c r="AR75" s="63">
        <v>1</v>
      </c>
      <c r="AS75" s="1">
        <f t="shared" si="85"/>
        <v>0</v>
      </c>
      <c r="AT75" s="63">
        <v>1</v>
      </c>
      <c r="AU75" s="1">
        <f t="shared" si="86"/>
        <v>0</v>
      </c>
      <c r="AV75" s="62">
        <v>0</v>
      </c>
      <c r="AW75" s="1">
        <f t="shared" si="87"/>
        <v>0</v>
      </c>
      <c r="AX75" s="63"/>
      <c r="AY75" s="1">
        <f t="shared" si="88"/>
        <v>0</v>
      </c>
      <c r="AZ75" s="62"/>
      <c r="BA75" s="1">
        <f t="shared" si="89"/>
        <v>0</v>
      </c>
      <c r="BB75" s="63"/>
      <c r="BC75" s="1">
        <f t="shared" si="90"/>
        <v>0</v>
      </c>
      <c r="BD75" s="41">
        <v>0</v>
      </c>
      <c r="BE75" s="1">
        <f t="shared" si="91"/>
        <v>0</v>
      </c>
      <c r="BF75" s="63">
        <v>0</v>
      </c>
      <c r="BG75" s="2">
        <f t="shared" si="92"/>
        <v>0</v>
      </c>
      <c r="BH75" s="63">
        <v>0</v>
      </c>
      <c r="BI75" s="2">
        <f t="shared" si="93"/>
        <v>0</v>
      </c>
      <c r="BJ75" s="41">
        <v>0</v>
      </c>
      <c r="BK75" s="2">
        <f t="shared" si="94"/>
        <v>0</v>
      </c>
      <c r="BL75" s="41">
        <v>0</v>
      </c>
      <c r="BM75" s="2">
        <f t="shared" si="95"/>
        <v>0</v>
      </c>
      <c r="BN75" s="63">
        <v>0</v>
      </c>
      <c r="BO75" s="2">
        <f t="shared" si="96"/>
        <v>0</v>
      </c>
      <c r="BP75" s="63">
        <v>0</v>
      </c>
      <c r="BQ75" s="2">
        <f t="shared" si="97"/>
        <v>0</v>
      </c>
      <c r="BR75" s="63">
        <v>0</v>
      </c>
      <c r="BS75" s="1">
        <f t="shared" si="98"/>
        <v>0</v>
      </c>
      <c r="BT75" s="63">
        <v>0</v>
      </c>
      <c r="BU75" s="1">
        <f t="shared" si="99"/>
        <v>0</v>
      </c>
      <c r="BV75" s="63">
        <v>2</v>
      </c>
      <c r="BW75" s="1">
        <f t="shared" si="100"/>
        <v>0</v>
      </c>
      <c r="BX75" s="63">
        <v>2</v>
      </c>
      <c r="BY75" s="1">
        <f t="shared" si="101"/>
        <v>0</v>
      </c>
      <c r="BZ75" s="63">
        <v>0</v>
      </c>
      <c r="CA75" s="1">
        <f t="shared" si="102"/>
        <v>0</v>
      </c>
      <c r="CB75" s="63">
        <v>0</v>
      </c>
      <c r="CC75" s="1">
        <f t="shared" si="103"/>
        <v>0</v>
      </c>
      <c r="CD75" s="63">
        <v>0</v>
      </c>
      <c r="CE75" s="1">
        <f t="shared" si="104"/>
        <v>0</v>
      </c>
      <c r="CF75" s="63">
        <v>0</v>
      </c>
      <c r="CG75" s="1">
        <f t="shared" si="105"/>
        <v>0</v>
      </c>
      <c r="CH75" s="63">
        <v>0</v>
      </c>
      <c r="CI75" s="1">
        <f t="shared" si="106"/>
        <v>0</v>
      </c>
      <c r="CJ75" s="63">
        <v>0</v>
      </c>
      <c r="CK75" s="1">
        <f t="shared" si="107"/>
        <v>0</v>
      </c>
      <c r="CL75" s="63">
        <v>0</v>
      </c>
      <c r="CM75" s="1">
        <f t="shared" si="108"/>
        <v>0</v>
      </c>
      <c r="CN75" s="63">
        <v>0</v>
      </c>
      <c r="CO75" s="1">
        <f t="shared" si="109"/>
        <v>0</v>
      </c>
      <c r="CP75" s="63">
        <v>0</v>
      </c>
      <c r="CQ75" s="1">
        <f t="shared" si="110"/>
        <v>0</v>
      </c>
      <c r="CR75" s="63">
        <v>0</v>
      </c>
      <c r="CS75" s="1">
        <f t="shared" si="111"/>
        <v>0</v>
      </c>
      <c r="CT75" s="63">
        <v>0</v>
      </c>
      <c r="CU75" s="1">
        <f t="shared" si="112"/>
        <v>0</v>
      </c>
      <c r="CV75" s="63">
        <v>1</v>
      </c>
      <c r="CW75" s="2">
        <f t="shared" si="113"/>
        <v>0</v>
      </c>
      <c r="CX75" s="62">
        <v>0</v>
      </c>
      <c r="CY75" s="1">
        <f t="shared" si="114"/>
        <v>0</v>
      </c>
      <c r="CZ75" s="62"/>
      <c r="DA75" s="1">
        <f t="shared" si="115"/>
        <v>0</v>
      </c>
      <c r="DB75" s="62">
        <v>0</v>
      </c>
      <c r="DC75" s="1">
        <f t="shared" si="116"/>
        <v>0</v>
      </c>
      <c r="DD75" s="62">
        <v>0</v>
      </c>
      <c r="DE75" s="1">
        <f t="shared" si="117"/>
        <v>0</v>
      </c>
      <c r="DF75" s="62">
        <v>0</v>
      </c>
      <c r="DG75" s="1">
        <f t="shared" si="118"/>
        <v>0</v>
      </c>
      <c r="DH75" s="32">
        <f t="shared" si="119"/>
        <v>0</v>
      </c>
      <c r="DI75" s="33"/>
      <c r="DJ75" s="34">
        <f t="shared" si="120"/>
        <v>0</v>
      </c>
      <c r="DK75" s="33"/>
      <c r="DL75" s="34">
        <f t="shared" si="121"/>
        <v>0</v>
      </c>
      <c r="DM75" s="33"/>
      <c r="DN75" s="34">
        <f t="shared" si="122"/>
        <v>0</v>
      </c>
      <c r="DO75" s="34">
        <f t="shared" si="123"/>
        <v>0</v>
      </c>
      <c r="DP75" s="36">
        <f t="shared" si="124"/>
        <v>0</v>
      </c>
    </row>
    <row r="76" spans="1:120" ht="15.5">
      <c r="A76" s="29"/>
      <c r="B76" s="84"/>
      <c r="C76" s="60" t="s">
        <v>145</v>
      </c>
      <c r="D76" s="61">
        <v>23.442</v>
      </c>
      <c r="E76" s="1">
        <f t="shared" si="65"/>
        <v>0</v>
      </c>
      <c r="F76" s="62">
        <v>23.442</v>
      </c>
      <c r="G76" s="1">
        <f t="shared" si="66"/>
        <v>0</v>
      </c>
      <c r="H76" s="63">
        <v>29.136000000000003</v>
      </c>
      <c r="I76" s="1">
        <f t="shared" si="67"/>
        <v>0</v>
      </c>
      <c r="J76" s="62">
        <v>23.442</v>
      </c>
      <c r="K76" s="1">
        <f t="shared" si="68"/>
        <v>0</v>
      </c>
      <c r="L76" s="63">
        <v>0</v>
      </c>
      <c r="M76" s="1">
        <f t="shared" si="69"/>
        <v>0</v>
      </c>
      <c r="N76" s="63">
        <v>34.020000000000003</v>
      </c>
      <c r="O76" s="1">
        <f t="shared" si="70"/>
        <v>0</v>
      </c>
      <c r="P76" s="63">
        <v>156.28</v>
      </c>
      <c r="Q76" s="1">
        <f t="shared" si="71"/>
        <v>0</v>
      </c>
      <c r="R76" s="63">
        <v>106.28</v>
      </c>
      <c r="S76" s="1">
        <f t="shared" si="72"/>
        <v>0</v>
      </c>
      <c r="T76" s="63">
        <v>1</v>
      </c>
      <c r="U76" s="1">
        <f t="shared" si="73"/>
        <v>0</v>
      </c>
      <c r="V76" s="63">
        <v>0</v>
      </c>
      <c r="W76" s="1">
        <f t="shared" si="74"/>
        <v>0</v>
      </c>
      <c r="X76" s="63">
        <v>0</v>
      </c>
      <c r="Y76" s="1">
        <f t="shared" si="75"/>
        <v>0</v>
      </c>
      <c r="Z76" s="63">
        <v>6</v>
      </c>
      <c r="AA76" s="1">
        <f t="shared" si="76"/>
        <v>0</v>
      </c>
      <c r="AB76" s="63">
        <v>24.3</v>
      </c>
      <c r="AC76" s="1">
        <f t="shared" si="77"/>
        <v>0</v>
      </c>
      <c r="AD76" s="63">
        <v>2</v>
      </c>
      <c r="AE76" s="1">
        <f t="shared" si="78"/>
        <v>0</v>
      </c>
      <c r="AF76" s="63">
        <v>0</v>
      </c>
      <c r="AG76" s="1">
        <f t="shared" si="79"/>
        <v>0</v>
      </c>
      <c r="AH76" s="63">
        <v>0</v>
      </c>
      <c r="AI76" s="1">
        <f t="shared" si="80"/>
        <v>0</v>
      </c>
      <c r="AJ76" s="63">
        <v>1</v>
      </c>
      <c r="AK76" s="1">
        <f t="shared" si="81"/>
        <v>0</v>
      </c>
      <c r="AL76" s="63">
        <v>1</v>
      </c>
      <c r="AM76" s="1">
        <f t="shared" si="82"/>
        <v>0</v>
      </c>
      <c r="AN76" s="63">
        <v>1</v>
      </c>
      <c r="AO76" s="1">
        <f t="shared" si="83"/>
        <v>0</v>
      </c>
      <c r="AP76" s="64">
        <v>1</v>
      </c>
      <c r="AQ76" s="1">
        <f t="shared" si="84"/>
        <v>0</v>
      </c>
      <c r="AR76" s="63">
        <v>1</v>
      </c>
      <c r="AS76" s="1">
        <f t="shared" si="85"/>
        <v>0</v>
      </c>
      <c r="AT76" s="63">
        <v>1</v>
      </c>
      <c r="AU76" s="1">
        <f t="shared" si="86"/>
        <v>0</v>
      </c>
      <c r="AV76" s="62">
        <v>0</v>
      </c>
      <c r="AW76" s="1">
        <f t="shared" si="87"/>
        <v>0</v>
      </c>
      <c r="AX76" s="63"/>
      <c r="AY76" s="1">
        <f t="shared" si="88"/>
        <v>0</v>
      </c>
      <c r="AZ76" s="62"/>
      <c r="BA76" s="1">
        <f t="shared" si="89"/>
        <v>0</v>
      </c>
      <c r="BB76" s="63"/>
      <c r="BC76" s="1">
        <f t="shared" si="90"/>
        <v>0</v>
      </c>
      <c r="BD76" s="41">
        <v>0</v>
      </c>
      <c r="BE76" s="1">
        <f t="shared" si="91"/>
        <v>0</v>
      </c>
      <c r="BF76" s="63">
        <v>0</v>
      </c>
      <c r="BG76" s="2">
        <f t="shared" si="92"/>
        <v>0</v>
      </c>
      <c r="BH76" s="63">
        <v>0</v>
      </c>
      <c r="BI76" s="2">
        <f t="shared" si="93"/>
        <v>0</v>
      </c>
      <c r="BJ76" s="41">
        <v>0</v>
      </c>
      <c r="BK76" s="2">
        <f t="shared" si="94"/>
        <v>0</v>
      </c>
      <c r="BL76" s="41">
        <v>0</v>
      </c>
      <c r="BM76" s="2">
        <f t="shared" si="95"/>
        <v>0</v>
      </c>
      <c r="BN76" s="63">
        <v>0</v>
      </c>
      <c r="BO76" s="2">
        <f t="shared" si="96"/>
        <v>0</v>
      </c>
      <c r="BP76" s="63">
        <v>0</v>
      </c>
      <c r="BQ76" s="2">
        <f t="shared" si="97"/>
        <v>0</v>
      </c>
      <c r="BR76" s="63">
        <v>0</v>
      </c>
      <c r="BS76" s="1">
        <f t="shared" si="98"/>
        <v>0</v>
      </c>
      <c r="BT76" s="63">
        <v>0</v>
      </c>
      <c r="BU76" s="1">
        <f t="shared" si="99"/>
        <v>0</v>
      </c>
      <c r="BV76" s="63">
        <v>0</v>
      </c>
      <c r="BW76" s="1">
        <f t="shared" si="100"/>
        <v>0</v>
      </c>
      <c r="BX76" s="63">
        <v>0</v>
      </c>
      <c r="BY76" s="1">
        <f t="shared" si="101"/>
        <v>0</v>
      </c>
      <c r="BZ76" s="63">
        <v>0</v>
      </c>
      <c r="CA76" s="1">
        <f t="shared" si="102"/>
        <v>0</v>
      </c>
      <c r="CB76" s="63">
        <v>0</v>
      </c>
      <c r="CC76" s="1">
        <f t="shared" si="103"/>
        <v>0</v>
      </c>
      <c r="CD76" s="63">
        <v>0</v>
      </c>
      <c r="CE76" s="1">
        <f t="shared" si="104"/>
        <v>0</v>
      </c>
      <c r="CF76" s="63">
        <v>0</v>
      </c>
      <c r="CG76" s="1">
        <f t="shared" si="105"/>
        <v>0</v>
      </c>
      <c r="CH76" s="63">
        <v>0</v>
      </c>
      <c r="CI76" s="1">
        <f t="shared" si="106"/>
        <v>0</v>
      </c>
      <c r="CJ76" s="63">
        <v>0</v>
      </c>
      <c r="CK76" s="1">
        <f t="shared" si="107"/>
        <v>0</v>
      </c>
      <c r="CL76" s="63">
        <v>0</v>
      </c>
      <c r="CM76" s="1">
        <f t="shared" si="108"/>
        <v>0</v>
      </c>
      <c r="CN76" s="63">
        <v>0</v>
      </c>
      <c r="CO76" s="1">
        <f t="shared" si="109"/>
        <v>0</v>
      </c>
      <c r="CP76" s="63">
        <v>0</v>
      </c>
      <c r="CQ76" s="1">
        <f t="shared" si="110"/>
        <v>0</v>
      </c>
      <c r="CR76" s="63">
        <v>0</v>
      </c>
      <c r="CS76" s="1">
        <f t="shared" si="111"/>
        <v>0</v>
      </c>
      <c r="CT76" s="63">
        <v>1</v>
      </c>
      <c r="CU76" s="1">
        <f t="shared" si="112"/>
        <v>0</v>
      </c>
      <c r="CV76" s="63">
        <v>1</v>
      </c>
      <c r="CW76" s="2">
        <f t="shared" si="113"/>
        <v>0</v>
      </c>
      <c r="CX76" s="62">
        <v>1</v>
      </c>
      <c r="CY76" s="1">
        <f t="shared" si="114"/>
        <v>0</v>
      </c>
      <c r="CZ76" s="62"/>
      <c r="DA76" s="1">
        <f t="shared" si="115"/>
        <v>0</v>
      </c>
      <c r="DB76" s="62">
        <v>0</v>
      </c>
      <c r="DC76" s="1">
        <f t="shared" si="116"/>
        <v>0</v>
      </c>
      <c r="DD76" s="62">
        <v>0</v>
      </c>
      <c r="DE76" s="1">
        <f t="shared" si="117"/>
        <v>0</v>
      </c>
      <c r="DF76" s="62">
        <v>0</v>
      </c>
      <c r="DG76" s="1">
        <f t="shared" si="118"/>
        <v>0</v>
      </c>
      <c r="DH76" s="32">
        <f t="shared" si="119"/>
        <v>0</v>
      </c>
      <c r="DI76" s="33"/>
      <c r="DJ76" s="34">
        <f t="shared" si="120"/>
        <v>0</v>
      </c>
      <c r="DK76" s="33"/>
      <c r="DL76" s="34">
        <f t="shared" si="121"/>
        <v>0</v>
      </c>
      <c r="DM76" s="33"/>
      <c r="DN76" s="34">
        <f t="shared" si="122"/>
        <v>0</v>
      </c>
      <c r="DO76" s="34">
        <f t="shared" si="123"/>
        <v>0</v>
      </c>
      <c r="DP76" s="36">
        <f t="shared" si="124"/>
        <v>0</v>
      </c>
    </row>
    <row r="77" spans="1:120" ht="15.5">
      <c r="A77" s="29"/>
      <c r="B77" s="84"/>
      <c r="C77" s="60" t="s">
        <v>146</v>
      </c>
      <c r="D77" s="61">
        <v>44.52</v>
      </c>
      <c r="E77" s="1">
        <f t="shared" si="65"/>
        <v>0</v>
      </c>
      <c r="F77" s="62">
        <v>29.680000000000003</v>
      </c>
      <c r="G77" s="1">
        <f t="shared" si="66"/>
        <v>0</v>
      </c>
      <c r="H77" s="63">
        <v>8.2040000000000006</v>
      </c>
      <c r="I77" s="1">
        <f t="shared" si="67"/>
        <v>0</v>
      </c>
      <c r="J77" s="62">
        <v>29.680000000000003</v>
      </c>
      <c r="K77" s="1">
        <f t="shared" si="68"/>
        <v>0</v>
      </c>
      <c r="L77" s="63">
        <v>26.445</v>
      </c>
      <c r="M77" s="1">
        <f t="shared" si="69"/>
        <v>0</v>
      </c>
      <c r="N77" s="63">
        <v>52.89</v>
      </c>
      <c r="O77" s="1">
        <f t="shared" si="70"/>
        <v>0</v>
      </c>
      <c r="P77" s="63">
        <v>148.4</v>
      </c>
      <c r="Q77" s="1">
        <f t="shared" si="71"/>
        <v>0</v>
      </c>
      <c r="R77" s="63">
        <v>138.43</v>
      </c>
      <c r="S77" s="1">
        <f t="shared" si="72"/>
        <v>0</v>
      </c>
      <c r="T77" s="63">
        <v>1</v>
      </c>
      <c r="U77" s="1">
        <f t="shared" si="73"/>
        <v>0</v>
      </c>
      <c r="V77" s="63">
        <v>2</v>
      </c>
      <c r="W77" s="1">
        <f t="shared" si="74"/>
        <v>0</v>
      </c>
      <c r="X77" s="63"/>
      <c r="Y77" s="1">
        <f t="shared" si="75"/>
        <v>0</v>
      </c>
      <c r="Z77" s="63">
        <v>3</v>
      </c>
      <c r="AA77" s="1">
        <f t="shared" si="76"/>
        <v>0</v>
      </c>
      <c r="AB77" s="63">
        <v>17.2</v>
      </c>
      <c r="AC77" s="1">
        <f t="shared" si="77"/>
        <v>0</v>
      </c>
      <c r="AD77" s="63">
        <v>1</v>
      </c>
      <c r="AE77" s="1">
        <f t="shared" si="78"/>
        <v>0</v>
      </c>
      <c r="AF77" s="63">
        <v>0</v>
      </c>
      <c r="AG77" s="1">
        <f t="shared" si="79"/>
        <v>0</v>
      </c>
      <c r="AH77" s="63">
        <v>0</v>
      </c>
      <c r="AI77" s="1">
        <f t="shared" si="80"/>
        <v>0</v>
      </c>
      <c r="AJ77" s="63">
        <v>1</v>
      </c>
      <c r="AK77" s="1">
        <f t="shared" si="81"/>
        <v>0</v>
      </c>
      <c r="AL77" s="63">
        <v>1</v>
      </c>
      <c r="AM77" s="1">
        <f t="shared" si="82"/>
        <v>0</v>
      </c>
      <c r="AN77" s="63">
        <v>1</v>
      </c>
      <c r="AO77" s="1">
        <f t="shared" si="83"/>
        <v>0</v>
      </c>
      <c r="AP77" s="64">
        <v>1</v>
      </c>
      <c r="AQ77" s="1">
        <f t="shared" si="84"/>
        <v>0</v>
      </c>
      <c r="AR77" s="63">
        <v>1</v>
      </c>
      <c r="AS77" s="1">
        <f t="shared" si="85"/>
        <v>0</v>
      </c>
      <c r="AT77" s="63">
        <v>1</v>
      </c>
      <c r="AU77" s="1">
        <f t="shared" si="86"/>
        <v>0</v>
      </c>
      <c r="AV77" s="62">
        <v>0</v>
      </c>
      <c r="AW77" s="1">
        <f t="shared" si="87"/>
        <v>0</v>
      </c>
      <c r="AX77" s="63"/>
      <c r="AY77" s="1">
        <f t="shared" si="88"/>
        <v>0</v>
      </c>
      <c r="AZ77" s="62"/>
      <c r="BA77" s="1">
        <f t="shared" si="89"/>
        <v>0</v>
      </c>
      <c r="BB77" s="63"/>
      <c r="BC77" s="1">
        <f t="shared" si="90"/>
        <v>0</v>
      </c>
      <c r="BD77" s="41">
        <v>0</v>
      </c>
      <c r="BE77" s="1">
        <f t="shared" si="91"/>
        <v>0</v>
      </c>
      <c r="BF77" s="63">
        <v>0</v>
      </c>
      <c r="BG77" s="2">
        <f t="shared" si="92"/>
        <v>0</v>
      </c>
      <c r="BH77" s="63">
        <v>0</v>
      </c>
      <c r="BI77" s="2">
        <f t="shared" si="93"/>
        <v>0</v>
      </c>
      <c r="BJ77" s="41">
        <v>0</v>
      </c>
      <c r="BK77" s="2">
        <f t="shared" si="94"/>
        <v>0</v>
      </c>
      <c r="BL77" s="41">
        <v>0</v>
      </c>
      <c r="BM77" s="2">
        <f t="shared" si="95"/>
        <v>0</v>
      </c>
      <c r="BN77" s="63">
        <v>0</v>
      </c>
      <c r="BO77" s="2">
        <f t="shared" si="96"/>
        <v>0</v>
      </c>
      <c r="BP77" s="63">
        <v>5.2</v>
      </c>
      <c r="BQ77" s="2">
        <f t="shared" si="97"/>
        <v>0</v>
      </c>
      <c r="BR77" s="63">
        <v>0</v>
      </c>
      <c r="BS77" s="1">
        <f t="shared" si="98"/>
        <v>0</v>
      </c>
      <c r="BT77" s="63">
        <v>0</v>
      </c>
      <c r="BU77" s="1">
        <f t="shared" si="99"/>
        <v>0</v>
      </c>
      <c r="BV77" s="63">
        <v>0</v>
      </c>
      <c r="BW77" s="1">
        <f t="shared" si="100"/>
        <v>0</v>
      </c>
      <c r="BX77" s="63">
        <v>0</v>
      </c>
      <c r="BY77" s="1">
        <f t="shared" si="101"/>
        <v>0</v>
      </c>
      <c r="BZ77" s="63">
        <v>0</v>
      </c>
      <c r="CA77" s="1">
        <f t="shared" si="102"/>
        <v>0</v>
      </c>
      <c r="CB77" s="63">
        <v>0</v>
      </c>
      <c r="CC77" s="1">
        <f t="shared" si="103"/>
        <v>0</v>
      </c>
      <c r="CD77" s="63">
        <v>0</v>
      </c>
      <c r="CE77" s="1">
        <f t="shared" si="104"/>
        <v>0</v>
      </c>
      <c r="CF77" s="63">
        <v>0</v>
      </c>
      <c r="CG77" s="1">
        <f t="shared" si="105"/>
        <v>0</v>
      </c>
      <c r="CH77" s="63">
        <v>0</v>
      </c>
      <c r="CI77" s="1">
        <f t="shared" si="106"/>
        <v>0</v>
      </c>
      <c r="CJ77" s="63">
        <v>0</v>
      </c>
      <c r="CK77" s="1">
        <f t="shared" si="107"/>
        <v>0</v>
      </c>
      <c r="CL77" s="63">
        <v>0</v>
      </c>
      <c r="CM77" s="1">
        <f t="shared" si="108"/>
        <v>0</v>
      </c>
      <c r="CN77" s="63">
        <v>0</v>
      </c>
      <c r="CO77" s="1">
        <f t="shared" si="109"/>
        <v>0</v>
      </c>
      <c r="CP77" s="63">
        <v>0</v>
      </c>
      <c r="CQ77" s="1">
        <f t="shared" si="110"/>
        <v>0</v>
      </c>
      <c r="CR77" s="63">
        <v>0</v>
      </c>
      <c r="CS77" s="1">
        <f t="shared" si="111"/>
        <v>0</v>
      </c>
      <c r="CT77" s="63">
        <v>1</v>
      </c>
      <c r="CU77" s="1">
        <f t="shared" si="112"/>
        <v>0</v>
      </c>
      <c r="CV77" s="63">
        <v>1</v>
      </c>
      <c r="CW77" s="2">
        <f t="shared" si="113"/>
        <v>0</v>
      </c>
      <c r="CX77" s="62">
        <v>1</v>
      </c>
      <c r="CY77" s="1">
        <f t="shared" si="114"/>
        <v>0</v>
      </c>
      <c r="CZ77" s="62">
        <v>0</v>
      </c>
      <c r="DA77" s="1">
        <f t="shared" si="115"/>
        <v>0</v>
      </c>
      <c r="DB77" s="62">
        <v>0</v>
      </c>
      <c r="DC77" s="1">
        <f t="shared" si="116"/>
        <v>0</v>
      </c>
      <c r="DD77" s="62">
        <v>0</v>
      </c>
      <c r="DE77" s="1">
        <f t="shared" si="117"/>
        <v>0</v>
      </c>
      <c r="DF77" s="62">
        <v>0</v>
      </c>
      <c r="DG77" s="1">
        <f t="shared" si="118"/>
        <v>0</v>
      </c>
      <c r="DH77" s="32">
        <f t="shared" si="119"/>
        <v>0</v>
      </c>
      <c r="DI77" s="33"/>
      <c r="DJ77" s="34">
        <f t="shared" si="120"/>
        <v>0</v>
      </c>
      <c r="DK77" s="33"/>
      <c r="DL77" s="34">
        <f t="shared" si="121"/>
        <v>0</v>
      </c>
      <c r="DM77" s="33"/>
      <c r="DN77" s="34">
        <f t="shared" si="122"/>
        <v>0</v>
      </c>
      <c r="DO77" s="34">
        <f t="shared" si="123"/>
        <v>0</v>
      </c>
      <c r="DP77" s="36">
        <f t="shared" si="124"/>
        <v>0</v>
      </c>
    </row>
    <row r="78" spans="1:120" ht="28">
      <c r="A78" s="29"/>
      <c r="B78" s="84"/>
      <c r="C78" s="60" t="s">
        <v>147</v>
      </c>
      <c r="D78" s="61">
        <v>25.472999999999999</v>
      </c>
      <c r="E78" s="1">
        <f t="shared" si="65"/>
        <v>0</v>
      </c>
      <c r="F78" s="62">
        <v>25.472999999999999</v>
      </c>
      <c r="G78" s="1">
        <f t="shared" si="66"/>
        <v>0</v>
      </c>
      <c r="H78" s="63">
        <v>8.5359999999999996</v>
      </c>
      <c r="I78" s="1">
        <f t="shared" si="67"/>
        <v>0</v>
      </c>
      <c r="J78" s="62">
        <v>25.472999999999999</v>
      </c>
      <c r="K78" s="1">
        <f t="shared" si="68"/>
        <v>0</v>
      </c>
      <c r="L78" s="63">
        <v>0</v>
      </c>
      <c r="M78" s="1">
        <f t="shared" si="69"/>
        <v>0</v>
      </c>
      <c r="N78" s="63">
        <v>27.5</v>
      </c>
      <c r="O78" s="1">
        <f t="shared" si="70"/>
        <v>0</v>
      </c>
      <c r="P78" s="63">
        <v>169.82</v>
      </c>
      <c r="Q78" s="1">
        <f t="shared" si="71"/>
        <v>0</v>
      </c>
      <c r="R78" s="63">
        <v>153.03</v>
      </c>
      <c r="S78" s="1">
        <f t="shared" si="72"/>
        <v>0</v>
      </c>
      <c r="T78" s="63">
        <v>1</v>
      </c>
      <c r="U78" s="1">
        <f t="shared" si="73"/>
        <v>0</v>
      </c>
      <c r="V78" s="63">
        <v>0</v>
      </c>
      <c r="W78" s="1">
        <f t="shared" si="74"/>
        <v>0</v>
      </c>
      <c r="X78" s="63">
        <v>0</v>
      </c>
      <c r="Y78" s="1">
        <f t="shared" si="75"/>
        <v>0</v>
      </c>
      <c r="Z78" s="63">
        <v>3</v>
      </c>
      <c r="AA78" s="1">
        <f t="shared" si="76"/>
        <v>0</v>
      </c>
      <c r="AB78" s="63">
        <v>41.24</v>
      </c>
      <c r="AC78" s="1">
        <f t="shared" si="77"/>
        <v>0</v>
      </c>
      <c r="AD78" s="63">
        <v>2</v>
      </c>
      <c r="AE78" s="1">
        <f t="shared" si="78"/>
        <v>0</v>
      </c>
      <c r="AF78" s="63">
        <v>0</v>
      </c>
      <c r="AG78" s="1">
        <f t="shared" si="79"/>
        <v>0</v>
      </c>
      <c r="AH78" s="63">
        <v>0</v>
      </c>
      <c r="AI78" s="1">
        <f t="shared" si="80"/>
        <v>0</v>
      </c>
      <c r="AJ78" s="63">
        <v>1</v>
      </c>
      <c r="AK78" s="1">
        <f t="shared" si="81"/>
        <v>0</v>
      </c>
      <c r="AL78" s="63">
        <v>1</v>
      </c>
      <c r="AM78" s="1">
        <f t="shared" si="82"/>
        <v>0</v>
      </c>
      <c r="AN78" s="63">
        <v>1</v>
      </c>
      <c r="AO78" s="1">
        <f t="shared" si="83"/>
        <v>0</v>
      </c>
      <c r="AP78" s="64">
        <v>1</v>
      </c>
      <c r="AQ78" s="1">
        <f t="shared" si="84"/>
        <v>0</v>
      </c>
      <c r="AR78" s="63">
        <v>1</v>
      </c>
      <c r="AS78" s="1">
        <f t="shared" si="85"/>
        <v>0</v>
      </c>
      <c r="AT78" s="63">
        <v>1</v>
      </c>
      <c r="AU78" s="1">
        <f t="shared" si="86"/>
        <v>0</v>
      </c>
      <c r="AV78" s="62">
        <v>0</v>
      </c>
      <c r="AW78" s="1">
        <f t="shared" si="87"/>
        <v>0</v>
      </c>
      <c r="AX78" s="63"/>
      <c r="AY78" s="1">
        <f t="shared" si="88"/>
        <v>0</v>
      </c>
      <c r="AZ78" s="62"/>
      <c r="BA78" s="1">
        <f t="shared" si="89"/>
        <v>0</v>
      </c>
      <c r="BB78" s="63"/>
      <c r="BC78" s="1">
        <f t="shared" si="90"/>
        <v>0</v>
      </c>
      <c r="BD78" s="41">
        <v>0</v>
      </c>
      <c r="BE78" s="1">
        <f t="shared" si="91"/>
        <v>0</v>
      </c>
      <c r="BF78" s="63">
        <v>0</v>
      </c>
      <c r="BG78" s="2">
        <f t="shared" si="92"/>
        <v>0</v>
      </c>
      <c r="BH78" s="63">
        <v>0</v>
      </c>
      <c r="BI78" s="2">
        <f t="shared" si="93"/>
        <v>0</v>
      </c>
      <c r="BJ78" s="41">
        <v>0</v>
      </c>
      <c r="BK78" s="2">
        <f t="shared" si="94"/>
        <v>0</v>
      </c>
      <c r="BL78" s="41">
        <v>0</v>
      </c>
      <c r="BM78" s="2">
        <f t="shared" si="95"/>
        <v>0</v>
      </c>
      <c r="BN78" s="63">
        <v>0</v>
      </c>
      <c r="BO78" s="2">
        <f t="shared" si="96"/>
        <v>0</v>
      </c>
      <c r="BP78" s="63">
        <v>0</v>
      </c>
      <c r="BQ78" s="2">
        <f t="shared" si="97"/>
        <v>0</v>
      </c>
      <c r="BR78" s="63">
        <v>0</v>
      </c>
      <c r="BS78" s="1">
        <f t="shared" si="98"/>
        <v>0</v>
      </c>
      <c r="BT78" s="63">
        <v>3</v>
      </c>
      <c r="BU78" s="1">
        <f t="shared" si="99"/>
        <v>0</v>
      </c>
      <c r="BV78" s="63">
        <v>2</v>
      </c>
      <c r="BW78" s="1">
        <f t="shared" si="100"/>
        <v>0</v>
      </c>
      <c r="BX78" s="63">
        <v>1</v>
      </c>
      <c r="BY78" s="1">
        <f t="shared" si="101"/>
        <v>0</v>
      </c>
      <c r="BZ78" s="63">
        <v>0</v>
      </c>
      <c r="CA78" s="1">
        <f t="shared" si="102"/>
        <v>0</v>
      </c>
      <c r="CB78" s="63">
        <v>0</v>
      </c>
      <c r="CC78" s="1">
        <f t="shared" si="103"/>
        <v>0</v>
      </c>
      <c r="CD78" s="63">
        <v>0</v>
      </c>
      <c r="CE78" s="1">
        <f t="shared" si="104"/>
        <v>0</v>
      </c>
      <c r="CF78" s="63">
        <v>0</v>
      </c>
      <c r="CG78" s="1">
        <f t="shared" si="105"/>
        <v>0</v>
      </c>
      <c r="CH78" s="63">
        <v>0</v>
      </c>
      <c r="CI78" s="1">
        <f t="shared" si="106"/>
        <v>0</v>
      </c>
      <c r="CJ78" s="63">
        <v>0</v>
      </c>
      <c r="CK78" s="1">
        <f t="shared" si="107"/>
        <v>0</v>
      </c>
      <c r="CL78" s="63">
        <v>0</v>
      </c>
      <c r="CM78" s="1">
        <f t="shared" si="108"/>
        <v>0</v>
      </c>
      <c r="CN78" s="63">
        <v>0</v>
      </c>
      <c r="CO78" s="1">
        <f t="shared" si="109"/>
        <v>0</v>
      </c>
      <c r="CP78" s="63">
        <v>0</v>
      </c>
      <c r="CQ78" s="1">
        <f t="shared" si="110"/>
        <v>0</v>
      </c>
      <c r="CR78" s="63">
        <v>0</v>
      </c>
      <c r="CS78" s="1">
        <f t="shared" si="111"/>
        <v>0</v>
      </c>
      <c r="CT78" s="63">
        <v>0</v>
      </c>
      <c r="CU78" s="1">
        <f t="shared" si="112"/>
        <v>0</v>
      </c>
      <c r="CV78" s="63">
        <v>1</v>
      </c>
      <c r="CW78" s="2">
        <f t="shared" si="113"/>
        <v>0</v>
      </c>
      <c r="CX78" s="62">
        <v>0</v>
      </c>
      <c r="CY78" s="1">
        <f t="shared" si="114"/>
        <v>0</v>
      </c>
      <c r="CZ78" s="62"/>
      <c r="DA78" s="1">
        <f t="shared" si="115"/>
        <v>0</v>
      </c>
      <c r="DB78" s="62">
        <v>0</v>
      </c>
      <c r="DC78" s="1">
        <f t="shared" si="116"/>
        <v>0</v>
      </c>
      <c r="DD78" s="62">
        <v>0</v>
      </c>
      <c r="DE78" s="1">
        <f t="shared" si="117"/>
        <v>0</v>
      </c>
      <c r="DF78" s="62">
        <v>0</v>
      </c>
      <c r="DG78" s="1">
        <f t="shared" si="118"/>
        <v>0</v>
      </c>
      <c r="DH78" s="32">
        <f t="shared" si="119"/>
        <v>0</v>
      </c>
      <c r="DI78" s="33"/>
      <c r="DJ78" s="34">
        <f t="shared" si="120"/>
        <v>0</v>
      </c>
      <c r="DK78" s="33"/>
      <c r="DL78" s="34">
        <f t="shared" si="121"/>
        <v>0</v>
      </c>
      <c r="DM78" s="33"/>
      <c r="DN78" s="34">
        <f t="shared" si="122"/>
        <v>0</v>
      </c>
      <c r="DO78" s="34">
        <f t="shared" si="123"/>
        <v>0</v>
      </c>
      <c r="DP78" s="36">
        <f t="shared" si="124"/>
        <v>0</v>
      </c>
    </row>
    <row r="79" spans="1:120" ht="15.5">
      <c r="A79" s="29"/>
      <c r="B79" s="84"/>
      <c r="C79" s="60" t="s">
        <v>148</v>
      </c>
      <c r="D79" s="61">
        <v>42.177</v>
      </c>
      <c r="E79" s="1">
        <f t="shared" si="65"/>
        <v>0</v>
      </c>
      <c r="F79" s="62">
        <v>42.177</v>
      </c>
      <c r="G79" s="1">
        <f t="shared" si="66"/>
        <v>0</v>
      </c>
      <c r="H79" s="63">
        <v>17.38</v>
      </c>
      <c r="I79" s="1">
        <f t="shared" si="67"/>
        <v>0</v>
      </c>
      <c r="J79" s="62">
        <v>42.177</v>
      </c>
      <c r="K79" s="1">
        <f t="shared" si="68"/>
        <v>0</v>
      </c>
      <c r="L79" s="63">
        <v>34.36</v>
      </c>
      <c r="M79" s="1">
        <f t="shared" si="69"/>
        <v>0</v>
      </c>
      <c r="N79" s="63">
        <v>34.36</v>
      </c>
      <c r="O79" s="1">
        <f t="shared" si="70"/>
        <v>0</v>
      </c>
      <c r="P79" s="63">
        <v>140.59</v>
      </c>
      <c r="Q79" s="1">
        <f t="shared" si="71"/>
        <v>0</v>
      </c>
      <c r="R79" s="63">
        <v>82.88</v>
      </c>
      <c r="S79" s="1">
        <f t="shared" si="72"/>
        <v>0</v>
      </c>
      <c r="T79" s="63">
        <v>1</v>
      </c>
      <c r="U79" s="1">
        <f t="shared" si="73"/>
        <v>0</v>
      </c>
      <c r="V79" s="63"/>
      <c r="W79" s="1">
        <f t="shared" si="74"/>
        <v>0</v>
      </c>
      <c r="X79" s="63">
        <v>3</v>
      </c>
      <c r="Y79" s="1">
        <f t="shared" si="75"/>
        <v>0</v>
      </c>
      <c r="Z79" s="63">
        <v>5</v>
      </c>
      <c r="AA79" s="1">
        <f t="shared" si="76"/>
        <v>0</v>
      </c>
      <c r="AB79" s="63">
        <v>0</v>
      </c>
      <c r="AC79" s="1">
        <f t="shared" si="77"/>
        <v>0</v>
      </c>
      <c r="AD79" s="63">
        <v>0</v>
      </c>
      <c r="AE79" s="1">
        <f t="shared" si="78"/>
        <v>0</v>
      </c>
      <c r="AF79" s="63">
        <v>0</v>
      </c>
      <c r="AG79" s="1">
        <f t="shared" si="79"/>
        <v>0</v>
      </c>
      <c r="AH79" s="63">
        <v>0</v>
      </c>
      <c r="AI79" s="1">
        <f t="shared" si="80"/>
        <v>0</v>
      </c>
      <c r="AJ79" s="63">
        <v>1</v>
      </c>
      <c r="AK79" s="1">
        <f t="shared" si="81"/>
        <v>0</v>
      </c>
      <c r="AL79" s="63">
        <v>1</v>
      </c>
      <c r="AM79" s="1">
        <f t="shared" si="82"/>
        <v>0</v>
      </c>
      <c r="AN79" s="63">
        <v>1</v>
      </c>
      <c r="AO79" s="1">
        <f t="shared" si="83"/>
        <v>0</v>
      </c>
      <c r="AP79" s="64">
        <v>1</v>
      </c>
      <c r="AQ79" s="1">
        <f t="shared" si="84"/>
        <v>0</v>
      </c>
      <c r="AR79" s="63">
        <v>1</v>
      </c>
      <c r="AS79" s="1">
        <f t="shared" si="85"/>
        <v>0</v>
      </c>
      <c r="AT79" s="63">
        <v>1</v>
      </c>
      <c r="AU79" s="1">
        <f t="shared" si="86"/>
        <v>0</v>
      </c>
      <c r="AV79" s="62">
        <v>0</v>
      </c>
      <c r="AW79" s="1">
        <f t="shared" si="87"/>
        <v>0</v>
      </c>
      <c r="AX79" s="63"/>
      <c r="AY79" s="1">
        <f t="shared" si="88"/>
        <v>0</v>
      </c>
      <c r="AZ79" s="62"/>
      <c r="BA79" s="1">
        <f t="shared" si="89"/>
        <v>0</v>
      </c>
      <c r="BB79" s="63"/>
      <c r="BC79" s="1">
        <f t="shared" si="90"/>
        <v>0</v>
      </c>
      <c r="BD79" s="41">
        <v>0</v>
      </c>
      <c r="BE79" s="1">
        <f t="shared" si="91"/>
        <v>0</v>
      </c>
      <c r="BF79" s="63">
        <v>1</v>
      </c>
      <c r="BG79" s="2">
        <f t="shared" si="92"/>
        <v>0</v>
      </c>
      <c r="BH79" s="63">
        <v>1</v>
      </c>
      <c r="BI79" s="2">
        <f t="shared" si="93"/>
        <v>0</v>
      </c>
      <c r="BJ79" s="41">
        <v>0</v>
      </c>
      <c r="BK79" s="2">
        <f t="shared" si="94"/>
        <v>0</v>
      </c>
      <c r="BL79" s="41">
        <v>0</v>
      </c>
      <c r="BM79" s="2">
        <f t="shared" si="95"/>
        <v>0</v>
      </c>
      <c r="BN79" s="63">
        <v>0</v>
      </c>
      <c r="BO79" s="2">
        <f t="shared" si="96"/>
        <v>0</v>
      </c>
      <c r="BP79" s="63">
        <v>0</v>
      </c>
      <c r="BQ79" s="2">
        <f t="shared" si="97"/>
        <v>0</v>
      </c>
      <c r="BR79" s="63">
        <v>0</v>
      </c>
      <c r="BS79" s="1">
        <f t="shared" si="98"/>
        <v>0</v>
      </c>
      <c r="BT79" s="63">
        <v>0</v>
      </c>
      <c r="BU79" s="1">
        <f t="shared" si="99"/>
        <v>0</v>
      </c>
      <c r="BV79" s="63">
        <v>0</v>
      </c>
      <c r="BW79" s="1">
        <f t="shared" si="100"/>
        <v>0</v>
      </c>
      <c r="BX79" s="63">
        <v>0</v>
      </c>
      <c r="BY79" s="1">
        <f t="shared" si="101"/>
        <v>0</v>
      </c>
      <c r="BZ79" s="63">
        <v>0</v>
      </c>
      <c r="CA79" s="1">
        <f t="shared" si="102"/>
        <v>0</v>
      </c>
      <c r="CB79" s="63">
        <v>0</v>
      </c>
      <c r="CC79" s="1">
        <f t="shared" si="103"/>
        <v>0</v>
      </c>
      <c r="CD79" s="63">
        <v>0</v>
      </c>
      <c r="CE79" s="1">
        <f t="shared" si="104"/>
        <v>0</v>
      </c>
      <c r="CF79" s="63">
        <v>0</v>
      </c>
      <c r="CG79" s="1">
        <f t="shared" si="105"/>
        <v>0</v>
      </c>
      <c r="CH79" s="63">
        <v>0</v>
      </c>
      <c r="CI79" s="1">
        <f t="shared" si="106"/>
        <v>0</v>
      </c>
      <c r="CJ79" s="63">
        <v>0</v>
      </c>
      <c r="CK79" s="1">
        <f t="shared" si="107"/>
        <v>0</v>
      </c>
      <c r="CL79" s="63">
        <v>0</v>
      </c>
      <c r="CM79" s="1">
        <f t="shared" si="108"/>
        <v>0</v>
      </c>
      <c r="CN79" s="63">
        <v>0</v>
      </c>
      <c r="CO79" s="1">
        <f t="shared" si="109"/>
        <v>0</v>
      </c>
      <c r="CP79" s="63"/>
      <c r="CQ79" s="1">
        <f t="shared" si="110"/>
        <v>0</v>
      </c>
      <c r="CR79" s="63">
        <v>0</v>
      </c>
      <c r="CS79" s="1">
        <f t="shared" si="111"/>
        <v>0</v>
      </c>
      <c r="CT79" s="63">
        <v>0</v>
      </c>
      <c r="CU79" s="1">
        <f t="shared" si="112"/>
        <v>0</v>
      </c>
      <c r="CV79" s="63">
        <v>1</v>
      </c>
      <c r="CW79" s="2">
        <f t="shared" si="113"/>
        <v>0</v>
      </c>
      <c r="CX79" s="62">
        <v>1</v>
      </c>
      <c r="CY79" s="1">
        <f t="shared" si="114"/>
        <v>0</v>
      </c>
      <c r="CZ79" s="62">
        <v>1</v>
      </c>
      <c r="DA79" s="1">
        <f t="shared" si="115"/>
        <v>0</v>
      </c>
      <c r="DB79" s="62">
        <v>0</v>
      </c>
      <c r="DC79" s="1">
        <f t="shared" si="116"/>
        <v>0</v>
      </c>
      <c r="DD79" s="62">
        <v>0</v>
      </c>
      <c r="DE79" s="1">
        <f t="shared" si="117"/>
        <v>0</v>
      </c>
      <c r="DF79" s="62">
        <v>0</v>
      </c>
      <c r="DG79" s="1">
        <f t="shared" si="118"/>
        <v>0</v>
      </c>
      <c r="DH79" s="32">
        <f t="shared" si="119"/>
        <v>0</v>
      </c>
      <c r="DI79" s="33"/>
      <c r="DJ79" s="34">
        <f t="shared" si="120"/>
        <v>0</v>
      </c>
      <c r="DK79" s="33"/>
      <c r="DL79" s="34">
        <f t="shared" si="121"/>
        <v>0</v>
      </c>
      <c r="DM79" s="33"/>
      <c r="DN79" s="34">
        <f t="shared" si="122"/>
        <v>0</v>
      </c>
      <c r="DO79" s="34">
        <f t="shared" si="123"/>
        <v>0</v>
      </c>
      <c r="DP79" s="36">
        <f t="shared" si="124"/>
        <v>0</v>
      </c>
    </row>
    <row r="80" spans="1:120" ht="28">
      <c r="A80" s="29"/>
      <c r="B80" s="84"/>
      <c r="C80" s="60" t="s">
        <v>149</v>
      </c>
      <c r="D80" s="61">
        <v>55.011149999999994</v>
      </c>
      <c r="E80" s="1">
        <f t="shared" si="65"/>
        <v>0</v>
      </c>
      <c r="F80" s="62">
        <v>55.011149999999994</v>
      </c>
      <c r="G80" s="1">
        <f t="shared" si="66"/>
        <v>0</v>
      </c>
      <c r="H80" s="63">
        <v>28.12</v>
      </c>
      <c r="I80" s="1">
        <f t="shared" si="67"/>
        <v>0</v>
      </c>
      <c r="J80" s="62">
        <v>55.011149999999994</v>
      </c>
      <c r="K80" s="1">
        <f t="shared" si="68"/>
        <v>0</v>
      </c>
      <c r="L80" s="63">
        <v>0</v>
      </c>
      <c r="M80" s="1">
        <f t="shared" si="69"/>
        <v>0</v>
      </c>
      <c r="N80" s="63">
        <v>32.359499999999997</v>
      </c>
      <c r="O80" s="1">
        <f t="shared" si="70"/>
        <v>0</v>
      </c>
      <c r="P80" s="63">
        <f>215.73*0.85</f>
        <v>183.37049999999999</v>
      </c>
      <c r="Q80" s="1">
        <f t="shared" si="71"/>
        <v>0</v>
      </c>
      <c r="R80" s="63">
        <v>201</v>
      </c>
      <c r="S80" s="1">
        <f t="shared" si="72"/>
        <v>0</v>
      </c>
      <c r="T80" s="63">
        <v>1</v>
      </c>
      <c r="U80" s="1">
        <f t="shared" si="73"/>
        <v>0</v>
      </c>
      <c r="V80" s="63">
        <v>1</v>
      </c>
      <c r="W80" s="1">
        <f t="shared" si="74"/>
        <v>0</v>
      </c>
      <c r="X80" s="63">
        <v>0</v>
      </c>
      <c r="Y80" s="1">
        <f t="shared" si="75"/>
        <v>0</v>
      </c>
      <c r="Z80" s="63">
        <v>6</v>
      </c>
      <c r="AA80" s="1">
        <f t="shared" si="76"/>
        <v>0</v>
      </c>
      <c r="AB80" s="63">
        <v>25.53</v>
      </c>
      <c r="AC80" s="1">
        <f t="shared" si="77"/>
        <v>0</v>
      </c>
      <c r="AD80" s="63">
        <v>2</v>
      </c>
      <c r="AE80" s="1">
        <f t="shared" si="78"/>
        <v>0</v>
      </c>
      <c r="AF80" s="63">
        <v>0</v>
      </c>
      <c r="AG80" s="1">
        <f t="shared" si="79"/>
        <v>0</v>
      </c>
      <c r="AH80" s="63">
        <v>0</v>
      </c>
      <c r="AI80" s="1">
        <f t="shared" si="80"/>
        <v>0</v>
      </c>
      <c r="AJ80" s="63">
        <v>1</v>
      </c>
      <c r="AK80" s="1">
        <f t="shared" si="81"/>
        <v>0</v>
      </c>
      <c r="AL80" s="63">
        <v>1</v>
      </c>
      <c r="AM80" s="1">
        <f t="shared" si="82"/>
        <v>0</v>
      </c>
      <c r="AN80" s="63">
        <v>1</v>
      </c>
      <c r="AO80" s="1">
        <f t="shared" si="83"/>
        <v>0</v>
      </c>
      <c r="AP80" s="64">
        <v>1</v>
      </c>
      <c r="AQ80" s="1">
        <f t="shared" si="84"/>
        <v>0</v>
      </c>
      <c r="AR80" s="63">
        <v>1</v>
      </c>
      <c r="AS80" s="1">
        <f t="shared" si="85"/>
        <v>0</v>
      </c>
      <c r="AT80" s="63">
        <v>1</v>
      </c>
      <c r="AU80" s="1">
        <f t="shared" si="86"/>
        <v>0</v>
      </c>
      <c r="AV80" s="62">
        <v>0</v>
      </c>
      <c r="AW80" s="1">
        <f t="shared" si="87"/>
        <v>0</v>
      </c>
      <c r="AX80" s="63"/>
      <c r="AY80" s="1">
        <f t="shared" si="88"/>
        <v>0</v>
      </c>
      <c r="AZ80" s="62"/>
      <c r="BA80" s="1">
        <f t="shared" si="89"/>
        <v>0</v>
      </c>
      <c r="BB80" s="63"/>
      <c r="BC80" s="1">
        <f t="shared" si="90"/>
        <v>0</v>
      </c>
      <c r="BD80" s="41">
        <v>0</v>
      </c>
      <c r="BE80" s="1">
        <f t="shared" si="91"/>
        <v>0</v>
      </c>
      <c r="BF80" s="63">
        <v>0</v>
      </c>
      <c r="BG80" s="2">
        <f t="shared" si="92"/>
        <v>0</v>
      </c>
      <c r="BH80" s="63">
        <v>0</v>
      </c>
      <c r="BI80" s="2">
        <f t="shared" si="93"/>
        <v>0</v>
      </c>
      <c r="BJ80" s="41">
        <v>0</v>
      </c>
      <c r="BK80" s="2">
        <f t="shared" si="94"/>
        <v>0</v>
      </c>
      <c r="BL80" s="41">
        <v>0</v>
      </c>
      <c r="BM80" s="2">
        <f t="shared" si="95"/>
        <v>0</v>
      </c>
      <c r="BN80" s="63">
        <v>0</v>
      </c>
      <c r="BO80" s="2">
        <f t="shared" si="96"/>
        <v>0</v>
      </c>
      <c r="BP80" s="63">
        <v>0</v>
      </c>
      <c r="BQ80" s="2">
        <f t="shared" si="97"/>
        <v>0</v>
      </c>
      <c r="BR80" s="63">
        <v>0</v>
      </c>
      <c r="BS80" s="1">
        <f t="shared" si="98"/>
        <v>0</v>
      </c>
      <c r="BT80" s="63">
        <v>0</v>
      </c>
      <c r="BU80" s="1">
        <f t="shared" si="99"/>
        <v>0</v>
      </c>
      <c r="BV80" s="63">
        <v>6</v>
      </c>
      <c r="BW80" s="1">
        <f t="shared" si="100"/>
        <v>0</v>
      </c>
      <c r="BX80" s="63">
        <v>6</v>
      </c>
      <c r="BY80" s="1">
        <f t="shared" si="101"/>
        <v>0</v>
      </c>
      <c r="BZ80" s="63">
        <v>0</v>
      </c>
      <c r="CA80" s="1">
        <f t="shared" si="102"/>
        <v>0</v>
      </c>
      <c r="CB80" s="63">
        <v>0</v>
      </c>
      <c r="CC80" s="1">
        <f t="shared" si="103"/>
        <v>0</v>
      </c>
      <c r="CD80" s="63">
        <v>0</v>
      </c>
      <c r="CE80" s="1">
        <f t="shared" si="104"/>
        <v>0</v>
      </c>
      <c r="CF80" s="63">
        <v>0</v>
      </c>
      <c r="CG80" s="1">
        <f t="shared" si="105"/>
        <v>0</v>
      </c>
      <c r="CH80" s="63">
        <v>0</v>
      </c>
      <c r="CI80" s="1">
        <f t="shared" si="106"/>
        <v>0</v>
      </c>
      <c r="CJ80" s="63">
        <v>0</v>
      </c>
      <c r="CK80" s="1">
        <f t="shared" si="107"/>
        <v>0</v>
      </c>
      <c r="CL80" s="63">
        <v>0</v>
      </c>
      <c r="CM80" s="1">
        <f t="shared" si="108"/>
        <v>0</v>
      </c>
      <c r="CN80" s="63">
        <v>0</v>
      </c>
      <c r="CO80" s="1">
        <f t="shared" si="109"/>
        <v>0</v>
      </c>
      <c r="CP80" s="63">
        <v>0</v>
      </c>
      <c r="CQ80" s="1">
        <f t="shared" si="110"/>
        <v>0</v>
      </c>
      <c r="CR80" s="63">
        <v>0</v>
      </c>
      <c r="CS80" s="1">
        <f t="shared" si="111"/>
        <v>0</v>
      </c>
      <c r="CT80" s="63">
        <v>0</v>
      </c>
      <c r="CU80" s="1">
        <f t="shared" si="112"/>
        <v>0</v>
      </c>
      <c r="CV80" s="63">
        <v>1</v>
      </c>
      <c r="CW80" s="2">
        <f t="shared" si="113"/>
        <v>0</v>
      </c>
      <c r="CX80" s="62">
        <v>0</v>
      </c>
      <c r="CY80" s="1">
        <f t="shared" si="114"/>
        <v>0</v>
      </c>
      <c r="CZ80" s="62"/>
      <c r="DA80" s="1">
        <f t="shared" si="115"/>
        <v>0</v>
      </c>
      <c r="DB80" s="62">
        <v>0</v>
      </c>
      <c r="DC80" s="1">
        <f t="shared" si="116"/>
        <v>0</v>
      </c>
      <c r="DD80" s="62">
        <v>0</v>
      </c>
      <c r="DE80" s="1">
        <f t="shared" si="117"/>
        <v>0</v>
      </c>
      <c r="DF80" s="62">
        <v>0</v>
      </c>
      <c r="DG80" s="1">
        <f t="shared" si="118"/>
        <v>0</v>
      </c>
      <c r="DH80" s="32">
        <f t="shared" si="119"/>
        <v>0</v>
      </c>
      <c r="DI80" s="33"/>
      <c r="DJ80" s="34">
        <f t="shared" si="120"/>
        <v>0</v>
      </c>
      <c r="DK80" s="33"/>
      <c r="DL80" s="34">
        <f t="shared" si="121"/>
        <v>0</v>
      </c>
      <c r="DM80" s="33"/>
      <c r="DN80" s="34">
        <f t="shared" si="122"/>
        <v>0</v>
      </c>
      <c r="DO80" s="34">
        <f t="shared" si="123"/>
        <v>0</v>
      </c>
      <c r="DP80" s="36">
        <f t="shared" si="124"/>
        <v>0</v>
      </c>
    </row>
    <row r="81" spans="1:120" ht="15.5">
      <c r="A81" s="29"/>
      <c r="B81" s="84"/>
      <c r="C81" s="60" t="s">
        <v>150</v>
      </c>
      <c r="D81" s="61">
        <v>14.76</v>
      </c>
      <c r="E81" s="1">
        <f t="shared" si="65"/>
        <v>0</v>
      </c>
      <c r="F81" s="62">
        <v>14.76</v>
      </c>
      <c r="G81" s="1">
        <f t="shared" si="66"/>
        <v>0</v>
      </c>
      <c r="H81" s="63">
        <v>16.899999999999999</v>
      </c>
      <c r="I81" s="1">
        <f t="shared" si="67"/>
        <v>0</v>
      </c>
      <c r="J81" s="62">
        <v>14.76</v>
      </c>
      <c r="K81" s="1">
        <f t="shared" si="68"/>
        <v>0</v>
      </c>
      <c r="L81" s="63">
        <v>0</v>
      </c>
      <c r="M81" s="1">
        <f t="shared" si="69"/>
        <v>0</v>
      </c>
      <c r="N81" s="63">
        <v>22.2</v>
      </c>
      <c r="O81" s="1">
        <f t="shared" si="70"/>
        <v>0</v>
      </c>
      <c r="P81" s="63">
        <v>49.2</v>
      </c>
      <c r="Q81" s="1">
        <f t="shared" si="71"/>
        <v>0</v>
      </c>
      <c r="R81" s="63">
        <v>21.8</v>
      </c>
      <c r="S81" s="1">
        <f t="shared" si="72"/>
        <v>0</v>
      </c>
      <c r="T81" s="63">
        <v>1</v>
      </c>
      <c r="U81" s="1">
        <f t="shared" si="73"/>
        <v>0</v>
      </c>
      <c r="V81" s="63">
        <v>1</v>
      </c>
      <c r="W81" s="1">
        <f t="shared" si="74"/>
        <v>0</v>
      </c>
      <c r="X81" s="63">
        <v>0</v>
      </c>
      <c r="Y81" s="1">
        <f t="shared" si="75"/>
        <v>0</v>
      </c>
      <c r="Z81" s="63">
        <v>4</v>
      </c>
      <c r="AA81" s="1">
        <f t="shared" si="76"/>
        <v>0</v>
      </c>
      <c r="AB81" s="63">
        <v>0</v>
      </c>
      <c r="AC81" s="1">
        <f t="shared" si="77"/>
        <v>0</v>
      </c>
      <c r="AD81" s="63">
        <v>0</v>
      </c>
      <c r="AE81" s="1">
        <f t="shared" si="78"/>
        <v>0</v>
      </c>
      <c r="AF81" s="63">
        <v>0</v>
      </c>
      <c r="AG81" s="1">
        <f t="shared" si="79"/>
        <v>0</v>
      </c>
      <c r="AH81" s="63">
        <v>0</v>
      </c>
      <c r="AI81" s="1">
        <f t="shared" si="80"/>
        <v>0</v>
      </c>
      <c r="AJ81" s="63">
        <v>1</v>
      </c>
      <c r="AK81" s="1">
        <f t="shared" si="81"/>
        <v>0</v>
      </c>
      <c r="AL81" s="63">
        <v>1</v>
      </c>
      <c r="AM81" s="1">
        <f t="shared" si="82"/>
        <v>0</v>
      </c>
      <c r="AN81" s="63">
        <v>1</v>
      </c>
      <c r="AO81" s="1">
        <f t="shared" si="83"/>
        <v>0</v>
      </c>
      <c r="AP81" s="64">
        <v>1</v>
      </c>
      <c r="AQ81" s="1">
        <f t="shared" si="84"/>
        <v>0</v>
      </c>
      <c r="AR81" s="63">
        <v>1</v>
      </c>
      <c r="AS81" s="1">
        <f t="shared" si="85"/>
        <v>0</v>
      </c>
      <c r="AT81" s="63">
        <v>1</v>
      </c>
      <c r="AU81" s="1">
        <f t="shared" si="86"/>
        <v>0</v>
      </c>
      <c r="AV81" s="62">
        <v>0</v>
      </c>
      <c r="AW81" s="1">
        <f t="shared" si="87"/>
        <v>0</v>
      </c>
      <c r="AX81" s="63"/>
      <c r="AY81" s="1">
        <f t="shared" si="88"/>
        <v>0</v>
      </c>
      <c r="AZ81" s="62"/>
      <c r="BA81" s="1">
        <f t="shared" si="89"/>
        <v>0</v>
      </c>
      <c r="BB81" s="63"/>
      <c r="BC81" s="1">
        <f t="shared" si="90"/>
        <v>0</v>
      </c>
      <c r="BD81" s="41">
        <v>0</v>
      </c>
      <c r="BE81" s="1">
        <f t="shared" si="91"/>
        <v>0</v>
      </c>
      <c r="BF81" s="63">
        <v>0</v>
      </c>
      <c r="BG81" s="2">
        <f t="shared" si="92"/>
        <v>0</v>
      </c>
      <c r="BH81" s="63">
        <v>0</v>
      </c>
      <c r="BI81" s="2">
        <f t="shared" si="93"/>
        <v>0</v>
      </c>
      <c r="BJ81" s="41">
        <v>0</v>
      </c>
      <c r="BK81" s="2">
        <f t="shared" si="94"/>
        <v>0</v>
      </c>
      <c r="BL81" s="41">
        <v>0</v>
      </c>
      <c r="BM81" s="2">
        <f t="shared" si="95"/>
        <v>0</v>
      </c>
      <c r="BN81" s="63">
        <v>0</v>
      </c>
      <c r="BO81" s="2">
        <f t="shared" si="96"/>
        <v>0</v>
      </c>
      <c r="BP81" s="63">
        <v>0</v>
      </c>
      <c r="BQ81" s="2">
        <f t="shared" si="97"/>
        <v>0</v>
      </c>
      <c r="BR81" s="63">
        <v>0</v>
      </c>
      <c r="BS81" s="1">
        <f t="shared" si="98"/>
        <v>0</v>
      </c>
      <c r="BT81" s="63">
        <v>2</v>
      </c>
      <c r="BU81" s="1">
        <f t="shared" si="99"/>
        <v>0</v>
      </c>
      <c r="BV81" s="63">
        <v>0</v>
      </c>
      <c r="BW81" s="1">
        <f t="shared" si="100"/>
        <v>0</v>
      </c>
      <c r="BX81" s="63">
        <v>1</v>
      </c>
      <c r="BY81" s="1">
        <f t="shared" si="101"/>
        <v>0</v>
      </c>
      <c r="BZ81" s="63">
        <v>2</v>
      </c>
      <c r="CA81" s="1">
        <f t="shared" si="102"/>
        <v>0</v>
      </c>
      <c r="CB81" s="63">
        <v>0</v>
      </c>
      <c r="CC81" s="1">
        <f t="shared" si="103"/>
        <v>0</v>
      </c>
      <c r="CD81" s="63">
        <v>0</v>
      </c>
      <c r="CE81" s="1">
        <f t="shared" si="104"/>
        <v>0</v>
      </c>
      <c r="CF81" s="63">
        <v>0</v>
      </c>
      <c r="CG81" s="1">
        <f t="shared" si="105"/>
        <v>0</v>
      </c>
      <c r="CH81" s="63">
        <v>0</v>
      </c>
      <c r="CI81" s="1">
        <f t="shared" si="106"/>
        <v>0</v>
      </c>
      <c r="CJ81" s="63">
        <v>0</v>
      </c>
      <c r="CK81" s="1">
        <f t="shared" si="107"/>
        <v>0</v>
      </c>
      <c r="CL81" s="63">
        <v>0</v>
      </c>
      <c r="CM81" s="1">
        <f t="shared" si="108"/>
        <v>0</v>
      </c>
      <c r="CN81" s="63">
        <v>0</v>
      </c>
      <c r="CO81" s="1">
        <f t="shared" si="109"/>
        <v>0</v>
      </c>
      <c r="CP81" s="63">
        <v>0</v>
      </c>
      <c r="CQ81" s="1">
        <f t="shared" si="110"/>
        <v>0</v>
      </c>
      <c r="CR81" s="63">
        <v>0</v>
      </c>
      <c r="CS81" s="1">
        <f t="shared" si="111"/>
        <v>0</v>
      </c>
      <c r="CT81" s="63">
        <v>0</v>
      </c>
      <c r="CU81" s="1">
        <f t="shared" si="112"/>
        <v>0</v>
      </c>
      <c r="CV81" s="63">
        <v>1</v>
      </c>
      <c r="CW81" s="2">
        <f t="shared" si="113"/>
        <v>0</v>
      </c>
      <c r="CX81" s="62">
        <v>0</v>
      </c>
      <c r="CY81" s="1">
        <f t="shared" si="114"/>
        <v>0</v>
      </c>
      <c r="CZ81" s="62"/>
      <c r="DA81" s="1">
        <f t="shared" si="115"/>
        <v>0</v>
      </c>
      <c r="DB81" s="62">
        <v>0</v>
      </c>
      <c r="DC81" s="1">
        <f t="shared" si="116"/>
        <v>0</v>
      </c>
      <c r="DD81" s="62">
        <v>0</v>
      </c>
      <c r="DE81" s="1">
        <f t="shared" si="117"/>
        <v>0</v>
      </c>
      <c r="DF81" s="62">
        <v>0</v>
      </c>
      <c r="DG81" s="1">
        <f t="shared" si="118"/>
        <v>0</v>
      </c>
      <c r="DH81" s="32">
        <f t="shared" si="119"/>
        <v>0</v>
      </c>
      <c r="DI81" s="33"/>
      <c r="DJ81" s="34">
        <f t="shared" si="120"/>
        <v>0</v>
      </c>
      <c r="DK81" s="33"/>
      <c r="DL81" s="34">
        <f t="shared" si="121"/>
        <v>0</v>
      </c>
      <c r="DM81" s="33"/>
      <c r="DN81" s="34">
        <f t="shared" si="122"/>
        <v>0</v>
      </c>
      <c r="DO81" s="34">
        <f t="shared" si="123"/>
        <v>0</v>
      </c>
      <c r="DP81" s="36">
        <f t="shared" si="124"/>
        <v>0</v>
      </c>
    </row>
    <row r="82" spans="1:120" ht="15.5">
      <c r="A82" s="29"/>
      <c r="B82" s="84"/>
      <c r="C82" s="60" t="s">
        <v>151</v>
      </c>
      <c r="D82" s="61">
        <v>38.604599999999998</v>
      </c>
      <c r="E82" s="1">
        <f t="shared" si="65"/>
        <v>0</v>
      </c>
      <c r="F82" s="62">
        <v>38.604599999999998</v>
      </c>
      <c r="G82" s="1">
        <f t="shared" si="66"/>
        <v>0</v>
      </c>
      <c r="H82" s="63">
        <v>15.564</v>
      </c>
      <c r="I82" s="1">
        <f t="shared" si="67"/>
        <v>0</v>
      </c>
      <c r="J82" s="62">
        <v>38.604599999999998</v>
      </c>
      <c r="K82" s="1">
        <f t="shared" si="68"/>
        <v>0</v>
      </c>
      <c r="L82" s="63">
        <v>0</v>
      </c>
      <c r="M82" s="1">
        <f t="shared" si="69"/>
        <v>0</v>
      </c>
      <c r="N82" s="63">
        <v>14.298</v>
      </c>
      <c r="O82" s="1">
        <f t="shared" si="70"/>
        <v>0</v>
      </c>
      <c r="P82" s="63">
        <f>142.98*0.9</f>
        <v>128.68199999999999</v>
      </c>
      <c r="Q82" s="1">
        <f t="shared" si="71"/>
        <v>0</v>
      </c>
      <c r="R82" s="63">
        <v>79.430000000000007</v>
      </c>
      <c r="S82" s="1">
        <f t="shared" si="72"/>
        <v>0</v>
      </c>
      <c r="T82" s="63">
        <v>1</v>
      </c>
      <c r="U82" s="1">
        <f t="shared" si="73"/>
        <v>0</v>
      </c>
      <c r="V82" s="63">
        <v>0</v>
      </c>
      <c r="W82" s="1">
        <f t="shared" si="74"/>
        <v>0</v>
      </c>
      <c r="X82" s="63">
        <v>0</v>
      </c>
      <c r="Y82" s="1">
        <f t="shared" si="75"/>
        <v>0</v>
      </c>
      <c r="Z82" s="63">
        <v>4</v>
      </c>
      <c r="AA82" s="1">
        <f t="shared" si="76"/>
        <v>0</v>
      </c>
      <c r="AB82" s="63">
        <v>0</v>
      </c>
      <c r="AC82" s="1">
        <f t="shared" si="77"/>
        <v>0</v>
      </c>
      <c r="AD82" s="63">
        <v>0</v>
      </c>
      <c r="AE82" s="1">
        <f t="shared" si="78"/>
        <v>0</v>
      </c>
      <c r="AF82" s="63">
        <v>0</v>
      </c>
      <c r="AG82" s="1">
        <f t="shared" si="79"/>
        <v>0</v>
      </c>
      <c r="AH82" s="63">
        <v>0</v>
      </c>
      <c r="AI82" s="1">
        <f t="shared" si="80"/>
        <v>0</v>
      </c>
      <c r="AJ82" s="63">
        <v>1</v>
      </c>
      <c r="AK82" s="1">
        <f t="shared" si="81"/>
        <v>0</v>
      </c>
      <c r="AL82" s="63">
        <v>1</v>
      </c>
      <c r="AM82" s="1">
        <f t="shared" si="82"/>
        <v>0</v>
      </c>
      <c r="AN82" s="63">
        <v>1</v>
      </c>
      <c r="AO82" s="1">
        <f t="shared" si="83"/>
        <v>0</v>
      </c>
      <c r="AP82" s="64">
        <v>1</v>
      </c>
      <c r="AQ82" s="1">
        <f t="shared" si="84"/>
        <v>0</v>
      </c>
      <c r="AR82" s="63">
        <v>1</v>
      </c>
      <c r="AS82" s="1">
        <f t="shared" si="85"/>
        <v>0</v>
      </c>
      <c r="AT82" s="63">
        <v>1</v>
      </c>
      <c r="AU82" s="1">
        <f t="shared" si="86"/>
        <v>0</v>
      </c>
      <c r="AV82" s="62">
        <v>0</v>
      </c>
      <c r="AW82" s="1">
        <f t="shared" si="87"/>
        <v>0</v>
      </c>
      <c r="AX82" s="63"/>
      <c r="AY82" s="1">
        <f t="shared" si="88"/>
        <v>0</v>
      </c>
      <c r="AZ82" s="62"/>
      <c r="BA82" s="1">
        <f t="shared" si="89"/>
        <v>0</v>
      </c>
      <c r="BB82" s="63"/>
      <c r="BC82" s="1">
        <f t="shared" si="90"/>
        <v>0</v>
      </c>
      <c r="BD82" s="41">
        <v>0</v>
      </c>
      <c r="BE82" s="1">
        <f t="shared" si="91"/>
        <v>0</v>
      </c>
      <c r="BF82" s="63">
        <v>0</v>
      </c>
      <c r="BG82" s="2">
        <f t="shared" si="92"/>
        <v>0</v>
      </c>
      <c r="BH82" s="63">
        <v>0</v>
      </c>
      <c r="BI82" s="2">
        <f t="shared" si="93"/>
        <v>0</v>
      </c>
      <c r="BJ82" s="41">
        <v>0</v>
      </c>
      <c r="BK82" s="2">
        <f t="shared" si="94"/>
        <v>0</v>
      </c>
      <c r="BL82" s="41">
        <v>0</v>
      </c>
      <c r="BM82" s="2">
        <f t="shared" si="95"/>
        <v>0</v>
      </c>
      <c r="BN82" s="63">
        <v>0</v>
      </c>
      <c r="BO82" s="2">
        <f t="shared" si="96"/>
        <v>0</v>
      </c>
      <c r="BP82" s="63">
        <v>9.6</v>
      </c>
      <c r="BQ82" s="2">
        <f t="shared" si="97"/>
        <v>0</v>
      </c>
      <c r="BR82" s="63">
        <v>0</v>
      </c>
      <c r="BS82" s="1">
        <f t="shared" si="98"/>
        <v>0</v>
      </c>
      <c r="BT82" s="63">
        <v>0</v>
      </c>
      <c r="BU82" s="1">
        <f t="shared" si="99"/>
        <v>0</v>
      </c>
      <c r="BV82" s="63">
        <v>2</v>
      </c>
      <c r="BW82" s="1">
        <f t="shared" si="100"/>
        <v>0</v>
      </c>
      <c r="BX82" s="63">
        <v>2</v>
      </c>
      <c r="BY82" s="1">
        <f t="shared" si="101"/>
        <v>0</v>
      </c>
      <c r="BZ82" s="63">
        <v>0</v>
      </c>
      <c r="CA82" s="1">
        <f t="shared" si="102"/>
        <v>0</v>
      </c>
      <c r="CB82" s="63">
        <v>0</v>
      </c>
      <c r="CC82" s="1">
        <f t="shared" si="103"/>
        <v>0</v>
      </c>
      <c r="CD82" s="63">
        <v>0</v>
      </c>
      <c r="CE82" s="1">
        <f t="shared" si="104"/>
        <v>0</v>
      </c>
      <c r="CF82" s="63">
        <v>0</v>
      </c>
      <c r="CG82" s="1">
        <f t="shared" si="105"/>
        <v>0</v>
      </c>
      <c r="CH82" s="63">
        <v>0</v>
      </c>
      <c r="CI82" s="1">
        <f t="shared" si="106"/>
        <v>0</v>
      </c>
      <c r="CJ82" s="63">
        <v>0</v>
      </c>
      <c r="CK82" s="1">
        <f t="shared" si="107"/>
        <v>0</v>
      </c>
      <c r="CL82" s="63">
        <v>0</v>
      </c>
      <c r="CM82" s="1">
        <f t="shared" si="108"/>
        <v>0</v>
      </c>
      <c r="CN82" s="63">
        <v>0</v>
      </c>
      <c r="CO82" s="1">
        <f t="shared" si="109"/>
        <v>0</v>
      </c>
      <c r="CP82" s="63">
        <v>0</v>
      </c>
      <c r="CQ82" s="1">
        <f t="shared" si="110"/>
        <v>0</v>
      </c>
      <c r="CR82" s="63">
        <v>0</v>
      </c>
      <c r="CS82" s="1">
        <f t="shared" si="111"/>
        <v>0</v>
      </c>
      <c r="CT82" s="63"/>
      <c r="CU82" s="1">
        <f t="shared" si="112"/>
        <v>0</v>
      </c>
      <c r="CV82" s="63">
        <v>1</v>
      </c>
      <c r="CW82" s="2">
        <f t="shared" si="113"/>
        <v>0</v>
      </c>
      <c r="CX82" s="62">
        <v>0</v>
      </c>
      <c r="CY82" s="1">
        <f t="shared" si="114"/>
        <v>0</v>
      </c>
      <c r="CZ82" s="62"/>
      <c r="DA82" s="1">
        <f t="shared" si="115"/>
        <v>0</v>
      </c>
      <c r="DB82" s="62">
        <v>0</v>
      </c>
      <c r="DC82" s="1">
        <f t="shared" si="116"/>
        <v>0</v>
      </c>
      <c r="DD82" s="62">
        <v>0</v>
      </c>
      <c r="DE82" s="1">
        <f t="shared" si="117"/>
        <v>0</v>
      </c>
      <c r="DF82" s="62">
        <v>0</v>
      </c>
      <c r="DG82" s="1">
        <f t="shared" si="118"/>
        <v>0</v>
      </c>
      <c r="DH82" s="32">
        <f t="shared" si="119"/>
        <v>0</v>
      </c>
      <c r="DI82" s="33"/>
      <c r="DJ82" s="34">
        <f t="shared" si="120"/>
        <v>0</v>
      </c>
      <c r="DK82" s="33"/>
      <c r="DL82" s="34">
        <f t="shared" si="121"/>
        <v>0</v>
      </c>
      <c r="DM82" s="33"/>
      <c r="DN82" s="34">
        <f t="shared" si="122"/>
        <v>0</v>
      </c>
      <c r="DO82" s="34">
        <f t="shared" si="123"/>
        <v>0</v>
      </c>
      <c r="DP82" s="36">
        <f t="shared" si="124"/>
        <v>0</v>
      </c>
    </row>
    <row r="83" spans="1:120" ht="15.5">
      <c r="A83" s="29"/>
      <c r="B83" s="84"/>
      <c r="C83" s="60" t="s">
        <v>152</v>
      </c>
      <c r="D83" s="61">
        <v>24.671999999999997</v>
      </c>
      <c r="E83" s="1">
        <f t="shared" si="65"/>
        <v>0</v>
      </c>
      <c r="F83" s="62">
        <v>24.671999999999997</v>
      </c>
      <c r="G83" s="1">
        <f t="shared" si="66"/>
        <v>0</v>
      </c>
      <c r="H83" s="63">
        <v>24.07</v>
      </c>
      <c r="I83" s="1">
        <f t="shared" si="67"/>
        <v>0</v>
      </c>
      <c r="J83" s="62">
        <v>24.671999999999997</v>
      </c>
      <c r="K83" s="1">
        <f t="shared" si="68"/>
        <v>0</v>
      </c>
      <c r="L83" s="63">
        <v>0</v>
      </c>
      <c r="M83" s="1">
        <f t="shared" si="69"/>
        <v>0</v>
      </c>
      <c r="N83" s="63">
        <v>21.04</v>
      </c>
      <c r="O83" s="1">
        <f t="shared" si="70"/>
        <v>0</v>
      </c>
      <c r="P83" s="63">
        <v>82.24</v>
      </c>
      <c r="Q83" s="1">
        <f t="shared" si="71"/>
        <v>0</v>
      </c>
      <c r="R83" s="63">
        <v>63.91</v>
      </c>
      <c r="S83" s="1">
        <f t="shared" si="72"/>
        <v>0</v>
      </c>
      <c r="T83" s="63">
        <v>1</v>
      </c>
      <c r="U83" s="1">
        <f t="shared" si="73"/>
        <v>0</v>
      </c>
      <c r="V83" s="63">
        <v>2</v>
      </c>
      <c r="W83" s="1">
        <f t="shared" si="74"/>
        <v>0</v>
      </c>
      <c r="X83" s="63">
        <v>1</v>
      </c>
      <c r="Y83" s="1">
        <f t="shared" si="75"/>
        <v>0</v>
      </c>
      <c r="Z83" s="63">
        <v>3</v>
      </c>
      <c r="AA83" s="1">
        <f t="shared" si="76"/>
        <v>0</v>
      </c>
      <c r="AB83" s="63">
        <v>0</v>
      </c>
      <c r="AC83" s="1">
        <f t="shared" si="77"/>
        <v>0</v>
      </c>
      <c r="AD83" s="63">
        <v>0</v>
      </c>
      <c r="AE83" s="1">
        <f t="shared" si="78"/>
        <v>0</v>
      </c>
      <c r="AF83" s="63">
        <v>0</v>
      </c>
      <c r="AG83" s="1">
        <f t="shared" si="79"/>
        <v>0</v>
      </c>
      <c r="AH83" s="63">
        <v>0</v>
      </c>
      <c r="AI83" s="1">
        <f t="shared" si="80"/>
        <v>0</v>
      </c>
      <c r="AJ83" s="63">
        <v>1</v>
      </c>
      <c r="AK83" s="1">
        <f t="shared" si="81"/>
        <v>0</v>
      </c>
      <c r="AL83" s="63">
        <v>1</v>
      </c>
      <c r="AM83" s="1">
        <f t="shared" si="82"/>
        <v>0</v>
      </c>
      <c r="AN83" s="63">
        <v>1</v>
      </c>
      <c r="AO83" s="1">
        <f t="shared" si="83"/>
        <v>0</v>
      </c>
      <c r="AP83" s="64">
        <v>1</v>
      </c>
      <c r="AQ83" s="1">
        <f t="shared" si="84"/>
        <v>0</v>
      </c>
      <c r="AR83" s="63">
        <v>1</v>
      </c>
      <c r="AS83" s="1">
        <f t="shared" si="85"/>
        <v>0</v>
      </c>
      <c r="AT83" s="63">
        <v>1</v>
      </c>
      <c r="AU83" s="1">
        <f t="shared" si="86"/>
        <v>0</v>
      </c>
      <c r="AV83" s="62">
        <v>0</v>
      </c>
      <c r="AW83" s="1">
        <f t="shared" si="87"/>
        <v>0</v>
      </c>
      <c r="AX83" s="63"/>
      <c r="AY83" s="1">
        <f t="shared" si="88"/>
        <v>0</v>
      </c>
      <c r="AZ83" s="62"/>
      <c r="BA83" s="1">
        <f t="shared" si="89"/>
        <v>0</v>
      </c>
      <c r="BB83" s="63"/>
      <c r="BC83" s="1">
        <f t="shared" si="90"/>
        <v>0</v>
      </c>
      <c r="BD83" s="41">
        <v>0</v>
      </c>
      <c r="BE83" s="1">
        <f t="shared" si="91"/>
        <v>0</v>
      </c>
      <c r="BF83" s="63">
        <v>1</v>
      </c>
      <c r="BG83" s="2">
        <f t="shared" si="92"/>
        <v>0</v>
      </c>
      <c r="BH83" s="63">
        <v>1</v>
      </c>
      <c r="BI83" s="2">
        <f t="shared" si="93"/>
        <v>0</v>
      </c>
      <c r="BJ83" s="41">
        <v>0</v>
      </c>
      <c r="BK83" s="2">
        <f t="shared" si="94"/>
        <v>0</v>
      </c>
      <c r="BL83" s="41">
        <v>0</v>
      </c>
      <c r="BM83" s="2">
        <f t="shared" si="95"/>
        <v>0</v>
      </c>
      <c r="BN83" s="63">
        <v>0</v>
      </c>
      <c r="BO83" s="2">
        <f t="shared" si="96"/>
        <v>0</v>
      </c>
      <c r="BP83" s="63">
        <v>0</v>
      </c>
      <c r="BQ83" s="2">
        <f t="shared" si="97"/>
        <v>0</v>
      </c>
      <c r="BR83" s="63">
        <v>0</v>
      </c>
      <c r="BS83" s="1">
        <f t="shared" si="98"/>
        <v>0</v>
      </c>
      <c r="BT83" s="63">
        <v>4</v>
      </c>
      <c r="BU83" s="1">
        <f t="shared" si="99"/>
        <v>0</v>
      </c>
      <c r="BV83" s="63">
        <v>0</v>
      </c>
      <c r="BW83" s="1">
        <f t="shared" si="100"/>
        <v>0</v>
      </c>
      <c r="BX83" s="63">
        <v>0</v>
      </c>
      <c r="BY83" s="1">
        <f t="shared" si="101"/>
        <v>0</v>
      </c>
      <c r="BZ83" s="63">
        <v>2</v>
      </c>
      <c r="CA83" s="1">
        <f t="shared" si="102"/>
        <v>0</v>
      </c>
      <c r="CB83" s="63">
        <v>0</v>
      </c>
      <c r="CC83" s="1">
        <f t="shared" si="103"/>
        <v>0</v>
      </c>
      <c r="CD83" s="63">
        <v>0</v>
      </c>
      <c r="CE83" s="1">
        <f t="shared" si="104"/>
        <v>0</v>
      </c>
      <c r="CF83" s="63">
        <v>0</v>
      </c>
      <c r="CG83" s="1">
        <f t="shared" si="105"/>
        <v>0</v>
      </c>
      <c r="CH83" s="63">
        <v>0</v>
      </c>
      <c r="CI83" s="1">
        <f t="shared" si="106"/>
        <v>0</v>
      </c>
      <c r="CJ83" s="63">
        <v>0</v>
      </c>
      <c r="CK83" s="1">
        <f t="shared" si="107"/>
        <v>0</v>
      </c>
      <c r="CL83" s="63">
        <v>0</v>
      </c>
      <c r="CM83" s="1">
        <f t="shared" si="108"/>
        <v>0</v>
      </c>
      <c r="CN83" s="63">
        <v>0</v>
      </c>
      <c r="CO83" s="1">
        <f t="shared" si="109"/>
        <v>0</v>
      </c>
      <c r="CP83" s="63">
        <v>0</v>
      </c>
      <c r="CQ83" s="1">
        <f t="shared" si="110"/>
        <v>0</v>
      </c>
      <c r="CR83" s="63">
        <v>0</v>
      </c>
      <c r="CS83" s="1">
        <f t="shared" si="111"/>
        <v>0</v>
      </c>
      <c r="CT83" s="63">
        <v>0</v>
      </c>
      <c r="CU83" s="1">
        <f t="shared" si="112"/>
        <v>0</v>
      </c>
      <c r="CV83" s="63">
        <v>1</v>
      </c>
      <c r="CW83" s="2">
        <f t="shared" si="113"/>
        <v>0</v>
      </c>
      <c r="CX83" s="62">
        <v>0</v>
      </c>
      <c r="CY83" s="1">
        <f t="shared" si="114"/>
        <v>0</v>
      </c>
      <c r="CZ83" s="62"/>
      <c r="DA83" s="1">
        <f t="shared" si="115"/>
        <v>0</v>
      </c>
      <c r="DB83" s="62">
        <v>0</v>
      </c>
      <c r="DC83" s="1">
        <f t="shared" si="116"/>
        <v>0</v>
      </c>
      <c r="DD83" s="62">
        <v>0</v>
      </c>
      <c r="DE83" s="1">
        <f t="shared" si="117"/>
        <v>0</v>
      </c>
      <c r="DF83" s="62">
        <v>0</v>
      </c>
      <c r="DG83" s="1">
        <f t="shared" si="118"/>
        <v>0</v>
      </c>
      <c r="DH83" s="32">
        <f t="shared" si="119"/>
        <v>0</v>
      </c>
      <c r="DI83" s="33"/>
      <c r="DJ83" s="34">
        <f t="shared" si="120"/>
        <v>0</v>
      </c>
      <c r="DK83" s="33"/>
      <c r="DL83" s="34">
        <f t="shared" si="121"/>
        <v>0</v>
      </c>
      <c r="DM83" s="33"/>
      <c r="DN83" s="34">
        <f t="shared" si="122"/>
        <v>0</v>
      </c>
      <c r="DO83" s="34">
        <f t="shared" si="123"/>
        <v>0</v>
      </c>
      <c r="DP83" s="36">
        <f t="shared" si="124"/>
        <v>0</v>
      </c>
    </row>
    <row r="84" spans="1:120" ht="15.5">
      <c r="A84" s="29"/>
      <c r="B84" s="84"/>
      <c r="C84" s="60" t="s">
        <v>153</v>
      </c>
      <c r="D84" s="61">
        <v>32.770000000000003</v>
      </c>
      <c r="E84" s="1">
        <f t="shared" si="65"/>
        <v>0</v>
      </c>
      <c r="F84" s="62">
        <v>32.770000000000003</v>
      </c>
      <c r="G84" s="1">
        <f t="shared" si="66"/>
        <v>0</v>
      </c>
      <c r="H84" s="63">
        <v>18.163999999999998</v>
      </c>
      <c r="I84" s="1">
        <f t="shared" si="67"/>
        <v>0</v>
      </c>
      <c r="J84" s="62">
        <v>32.770000000000003</v>
      </c>
      <c r="K84" s="1">
        <f t="shared" si="68"/>
        <v>0</v>
      </c>
      <c r="L84" s="63">
        <v>0</v>
      </c>
      <c r="M84" s="1">
        <f t="shared" si="69"/>
        <v>0</v>
      </c>
      <c r="N84" s="63">
        <v>28.56</v>
      </c>
      <c r="O84" s="1">
        <f t="shared" si="70"/>
        <v>0</v>
      </c>
      <c r="P84" s="63">
        <v>163.85</v>
      </c>
      <c r="Q84" s="1">
        <f t="shared" si="71"/>
        <v>0</v>
      </c>
      <c r="R84" s="63">
        <v>101.94</v>
      </c>
      <c r="S84" s="1">
        <f t="shared" si="72"/>
        <v>0</v>
      </c>
      <c r="T84" s="63">
        <v>1</v>
      </c>
      <c r="U84" s="1">
        <f t="shared" si="73"/>
        <v>0</v>
      </c>
      <c r="V84" s="63">
        <v>3</v>
      </c>
      <c r="W84" s="1">
        <f t="shared" si="74"/>
        <v>0</v>
      </c>
      <c r="X84" s="63">
        <v>0</v>
      </c>
      <c r="Y84" s="1">
        <f t="shared" si="75"/>
        <v>0</v>
      </c>
      <c r="Z84" s="63">
        <v>4</v>
      </c>
      <c r="AA84" s="1">
        <f t="shared" si="76"/>
        <v>0</v>
      </c>
      <c r="AB84" s="63">
        <v>0</v>
      </c>
      <c r="AC84" s="1">
        <f t="shared" si="77"/>
        <v>0</v>
      </c>
      <c r="AD84" s="63">
        <v>0</v>
      </c>
      <c r="AE84" s="1">
        <f t="shared" si="78"/>
        <v>0</v>
      </c>
      <c r="AF84" s="63">
        <v>0</v>
      </c>
      <c r="AG84" s="1">
        <f t="shared" si="79"/>
        <v>0</v>
      </c>
      <c r="AH84" s="63">
        <v>0</v>
      </c>
      <c r="AI84" s="1">
        <f t="shared" si="80"/>
        <v>0</v>
      </c>
      <c r="AJ84" s="63">
        <v>1</v>
      </c>
      <c r="AK84" s="1">
        <f t="shared" si="81"/>
        <v>0</v>
      </c>
      <c r="AL84" s="63">
        <v>1</v>
      </c>
      <c r="AM84" s="1">
        <f t="shared" si="82"/>
        <v>0</v>
      </c>
      <c r="AN84" s="63">
        <v>1</v>
      </c>
      <c r="AO84" s="1">
        <f t="shared" si="83"/>
        <v>0</v>
      </c>
      <c r="AP84" s="64">
        <v>1</v>
      </c>
      <c r="AQ84" s="1">
        <f t="shared" si="84"/>
        <v>0</v>
      </c>
      <c r="AR84" s="63">
        <v>1</v>
      </c>
      <c r="AS84" s="1">
        <f t="shared" si="85"/>
        <v>0</v>
      </c>
      <c r="AT84" s="63">
        <v>1</v>
      </c>
      <c r="AU84" s="1">
        <f t="shared" si="86"/>
        <v>0</v>
      </c>
      <c r="AV84" s="62">
        <v>0</v>
      </c>
      <c r="AW84" s="1">
        <f t="shared" si="87"/>
        <v>0</v>
      </c>
      <c r="AX84" s="63"/>
      <c r="AY84" s="1">
        <f t="shared" si="88"/>
        <v>0</v>
      </c>
      <c r="AZ84" s="62"/>
      <c r="BA84" s="1">
        <f t="shared" si="89"/>
        <v>0</v>
      </c>
      <c r="BB84" s="63"/>
      <c r="BC84" s="1">
        <f t="shared" si="90"/>
        <v>0</v>
      </c>
      <c r="BD84" s="41">
        <v>0</v>
      </c>
      <c r="BE84" s="1">
        <f t="shared" si="91"/>
        <v>0</v>
      </c>
      <c r="BF84" s="63">
        <v>0</v>
      </c>
      <c r="BG84" s="2">
        <f t="shared" si="92"/>
        <v>0</v>
      </c>
      <c r="BH84" s="63">
        <v>0</v>
      </c>
      <c r="BI84" s="2">
        <f t="shared" si="93"/>
        <v>0</v>
      </c>
      <c r="BJ84" s="41">
        <v>0</v>
      </c>
      <c r="BK84" s="2">
        <f t="shared" si="94"/>
        <v>0</v>
      </c>
      <c r="BL84" s="41">
        <v>0</v>
      </c>
      <c r="BM84" s="2">
        <f t="shared" si="95"/>
        <v>0</v>
      </c>
      <c r="BN84" s="63">
        <v>0</v>
      </c>
      <c r="BO84" s="2">
        <f t="shared" si="96"/>
        <v>0</v>
      </c>
      <c r="BP84" s="63">
        <v>0</v>
      </c>
      <c r="BQ84" s="2">
        <f t="shared" si="97"/>
        <v>0</v>
      </c>
      <c r="BR84" s="63">
        <v>0</v>
      </c>
      <c r="BS84" s="1">
        <f t="shared" si="98"/>
        <v>0</v>
      </c>
      <c r="BT84" s="63">
        <v>0</v>
      </c>
      <c r="BU84" s="1">
        <f t="shared" si="99"/>
        <v>0</v>
      </c>
      <c r="BV84" s="63">
        <v>2</v>
      </c>
      <c r="BW84" s="1">
        <f t="shared" si="100"/>
        <v>0</v>
      </c>
      <c r="BX84" s="63">
        <v>2</v>
      </c>
      <c r="BY84" s="1">
        <f t="shared" si="101"/>
        <v>0</v>
      </c>
      <c r="BZ84" s="63">
        <v>0</v>
      </c>
      <c r="CA84" s="1">
        <f t="shared" si="102"/>
        <v>0</v>
      </c>
      <c r="CB84" s="63">
        <v>0</v>
      </c>
      <c r="CC84" s="1">
        <f t="shared" si="103"/>
        <v>0</v>
      </c>
      <c r="CD84" s="63">
        <v>0</v>
      </c>
      <c r="CE84" s="1">
        <f t="shared" si="104"/>
        <v>0</v>
      </c>
      <c r="CF84" s="63">
        <v>0</v>
      </c>
      <c r="CG84" s="1">
        <f t="shared" si="105"/>
        <v>0</v>
      </c>
      <c r="CH84" s="63">
        <v>0</v>
      </c>
      <c r="CI84" s="1">
        <f t="shared" si="106"/>
        <v>0</v>
      </c>
      <c r="CJ84" s="63">
        <v>1</v>
      </c>
      <c r="CK84" s="1">
        <f t="shared" si="107"/>
        <v>0</v>
      </c>
      <c r="CL84" s="63">
        <v>0</v>
      </c>
      <c r="CM84" s="1">
        <f t="shared" si="108"/>
        <v>0</v>
      </c>
      <c r="CN84" s="63">
        <v>0</v>
      </c>
      <c r="CO84" s="1">
        <f t="shared" si="109"/>
        <v>0</v>
      </c>
      <c r="CP84" s="63">
        <v>0</v>
      </c>
      <c r="CQ84" s="1">
        <f t="shared" si="110"/>
        <v>0</v>
      </c>
      <c r="CR84" s="63">
        <v>0</v>
      </c>
      <c r="CS84" s="1">
        <f t="shared" si="111"/>
        <v>0</v>
      </c>
      <c r="CT84" s="63">
        <v>1</v>
      </c>
      <c r="CU84" s="1">
        <f t="shared" si="112"/>
        <v>0</v>
      </c>
      <c r="CV84" s="63">
        <v>1</v>
      </c>
      <c r="CW84" s="2">
        <f t="shared" si="113"/>
        <v>0</v>
      </c>
      <c r="CX84" s="62">
        <v>0</v>
      </c>
      <c r="CY84" s="1">
        <f t="shared" si="114"/>
        <v>0</v>
      </c>
      <c r="CZ84" s="62"/>
      <c r="DA84" s="1">
        <f t="shared" si="115"/>
        <v>0</v>
      </c>
      <c r="DB84" s="62">
        <v>0</v>
      </c>
      <c r="DC84" s="1">
        <f t="shared" si="116"/>
        <v>0</v>
      </c>
      <c r="DD84" s="62">
        <v>0</v>
      </c>
      <c r="DE84" s="1">
        <f t="shared" si="117"/>
        <v>0</v>
      </c>
      <c r="DF84" s="62">
        <v>0</v>
      </c>
      <c r="DG84" s="1">
        <f t="shared" si="118"/>
        <v>0</v>
      </c>
      <c r="DH84" s="32">
        <f t="shared" si="119"/>
        <v>0</v>
      </c>
      <c r="DI84" s="33"/>
      <c r="DJ84" s="34">
        <f t="shared" si="120"/>
        <v>0</v>
      </c>
      <c r="DK84" s="33"/>
      <c r="DL84" s="34">
        <f t="shared" si="121"/>
        <v>0</v>
      </c>
      <c r="DM84" s="33"/>
      <c r="DN84" s="34">
        <f t="shared" si="122"/>
        <v>0</v>
      </c>
      <c r="DO84" s="34">
        <f t="shared" si="123"/>
        <v>0</v>
      </c>
      <c r="DP84" s="36">
        <f t="shared" si="124"/>
        <v>0</v>
      </c>
    </row>
    <row r="85" spans="1:120" ht="15.5">
      <c r="A85" s="29"/>
      <c r="B85" s="84"/>
      <c r="C85" s="60" t="s">
        <v>154</v>
      </c>
      <c r="D85" s="61">
        <v>57.66</v>
      </c>
      <c r="E85" s="1">
        <f t="shared" si="65"/>
        <v>0</v>
      </c>
      <c r="F85" s="62">
        <v>57.66</v>
      </c>
      <c r="G85" s="1">
        <f t="shared" si="66"/>
        <v>0</v>
      </c>
      <c r="H85" s="63">
        <v>16.3</v>
      </c>
      <c r="I85" s="1">
        <f t="shared" si="67"/>
        <v>0</v>
      </c>
      <c r="J85" s="62">
        <v>57.66</v>
      </c>
      <c r="K85" s="1">
        <f t="shared" si="68"/>
        <v>0</v>
      </c>
      <c r="L85" s="63">
        <v>0</v>
      </c>
      <c r="M85" s="1">
        <f t="shared" si="69"/>
        <v>0</v>
      </c>
      <c r="N85" s="63">
        <v>27</v>
      </c>
      <c r="O85" s="1">
        <f t="shared" si="70"/>
        <v>0</v>
      </c>
      <c r="P85" s="63">
        <v>192.2</v>
      </c>
      <c r="Q85" s="1">
        <f t="shared" si="71"/>
        <v>0</v>
      </c>
      <c r="R85" s="63">
        <v>87.96</v>
      </c>
      <c r="S85" s="1">
        <f t="shared" si="72"/>
        <v>0</v>
      </c>
      <c r="T85" s="63">
        <v>1</v>
      </c>
      <c r="U85" s="1">
        <f t="shared" si="73"/>
        <v>0</v>
      </c>
      <c r="V85" s="63">
        <v>0</v>
      </c>
      <c r="W85" s="1">
        <f t="shared" si="74"/>
        <v>0</v>
      </c>
      <c r="X85" s="63">
        <v>0</v>
      </c>
      <c r="Y85" s="1">
        <f t="shared" si="75"/>
        <v>0</v>
      </c>
      <c r="Z85" s="63">
        <v>3</v>
      </c>
      <c r="AA85" s="1">
        <f t="shared" si="76"/>
        <v>0</v>
      </c>
      <c r="AB85" s="63">
        <v>10.4</v>
      </c>
      <c r="AC85" s="1">
        <f t="shared" si="77"/>
        <v>0</v>
      </c>
      <c r="AD85" s="63">
        <v>1</v>
      </c>
      <c r="AE85" s="1">
        <f t="shared" si="78"/>
        <v>0</v>
      </c>
      <c r="AF85" s="63">
        <v>0</v>
      </c>
      <c r="AG85" s="1">
        <f t="shared" si="79"/>
        <v>0</v>
      </c>
      <c r="AH85" s="63">
        <v>0</v>
      </c>
      <c r="AI85" s="1">
        <f t="shared" si="80"/>
        <v>0</v>
      </c>
      <c r="AJ85" s="63">
        <v>1</v>
      </c>
      <c r="AK85" s="1">
        <f t="shared" si="81"/>
        <v>0</v>
      </c>
      <c r="AL85" s="63">
        <v>1</v>
      </c>
      <c r="AM85" s="1">
        <f t="shared" si="82"/>
        <v>0</v>
      </c>
      <c r="AN85" s="63">
        <v>1</v>
      </c>
      <c r="AO85" s="1">
        <f t="shared" si="83"/>
        <v>0</v>
      </c>
      <c r="AP85" s="64">
        <v>1</v>
      </c>
      <c r="AQ85" s="1">
        <f t="shared" si="84"/>
        <v>0</v>
      </c>
      <c r="AR85" s="63">
        <v>1</v>
      </c>
      <c r="AS85" s="1">
        <f t="shared" si="85"/>
        <v>0</v>
      </c>
      <c r="AT85" s="63">
        <v>1</v>
      </c>
      <c r="AU85" s="1">
        <f t="shared" si="86"/>
        <v>0</v>
      </c>
      <c r="AV85" s="62">
        <v>0</v>
      </c>
      <c r="AW85" s="1">
        <f t="shared" si="87"/>
        <v>0</v>
      </c>
      <c r="AX85" s="63"/>
      <c r="AY85" s="1">
        <f t="shared" si="88"/>
        <v>0</v>
      </c>
      <c r="AZ85" s="62"/>
      <c r="BA85" s="1">
        <f t="shared" si="89"/>
        <v>0</v>
      </c>
      <c r="BB85" s="63"/>
      <c r="BC85" s="1">
        <f t="shared" si="90"/>
        <v>0</v>
      </c>
      <c r="BD85" s="41">
        <v>0</v>
      </c>
      <c r="BE85" s="1">
        <f t="shared" si="91"/>
        <v>0</v>
      </c>
      <c r="BF85" s="63">
        <v>0</v>
      </c>
      <c r="BG85" s="2">
        <f t="shared" si="92"/>
        <v>0</v>
      </c>
      <c r="BH85" s="63">
        <v>0</v>
      </c>
      <c r="BI85" s="2">
        <f t="shared" si="93"/>
        <v>0</v>
      </c>
      <c r="BJ85" s="41">
        <v>0</v>
      </c>
      <c r="BK85" s="2">
        <f t="shared" si="94"/>
        <v>0</v>
      </c>
      <c r="BL85" s="41">
        <v>0</v>
      </c>
      <c r="BM85" s="2">
        <f t="shared" si="95"/>
        <v>0</v>
      </c>
      <c r="BN85" s="63">
        <v>0</v>
      </c>
      <c r="BO85" s="2">
        <f t="shared" si="96"/>
        <v>0</v>
      </c>
      <c r="BP85" s="63">
        <v>7</v>
      </c>
      <c r="BQ85" s="2">
        <f t="shared" si="97"/>
        <v>0</v>
      </c>
      <c r="BR85" s="63">
        <v>0</v>
      </c>
      <c r="BS85" s="1">
        <f t="shared" si="98"/>
        <v>0</v>
      </c>
      <c r="BT85" s="63">
        <v>0</v>
      </c>
      <c r="BU85" s="1">
        <f t="shared" si="99"/>
        <v>0</v>
      </c>
      <c r="BV85" s="63">
        <v>2</v>
      </c>
      <c r="BW85" s="1">
        <f t="shared" si="100"/>
        <v>0</v>
      </c>
      <c r="BX85" s="63">
        <v>1</v>
      </c>
      <c r="BY85" s="1">
        <f t="shared" si="101"/>
        <v>0</v>
      </c>
      <c r="BZ85" s="63">
        <v>0</v>
      </c>
      <c r="CA85" s="1">
        <f t="shared" si="102"/>
        <v>0</v>
      </c>
      <c r="CB85" s="63">
        <v>0</v>
      </c>
      <c r="CC85" s="1">
        <f t="shared" si="103"/>
        <v>0</v>
      </c>
      <c r="CD85" s="63">
        <v>0</v>
      </c>
      <c r="CE85" s="1">
        <f t="shared" si="104"/>
        <v>0</v>
      </c>
      <c r="CF85" s="63">
        <v>0</v>
      </c>
      <c r="CG85" s="1">
        <f t="shared" si="105"/>
        <v>0</v>
      </c>
      <c r="CH85" s="63">
        <v>0</v>
      </c>
      <c r="CI85" s="1">
        <f t="shared" si="106"/>
        <v>0</v>
      </c>
      <c r="CJ85" s="63">
        <v>0</v>
      </c>
      <c r="CK85" s="1">
        <f t="shared" si="107"/>
        <v>0</v>
      </c>
      <c r="CL85" s="63">
        <v>0</v>
      </c>
      <c r="CM85" s="1">
        <f t="shared" si="108"/>
        <v>0</v>
      </c>
      <c r="CN85" s="63">
        <v>0</v>
      </c>
      <c r="CO85" s="1">
        <f t="shared" si="109"/>
        <v>0</v>
      </c>
      <c r="CP85" s="63">
        <v>0</v>
      </c>
      <c r="CQ85" s="1">
        <f t="shared" si="110"/>
        <v>0</v>
      </c>
      <c r="CR85" s="63">
        <v>0</v>
      </c>
      <c r="CS85" s="1">
        <f t="shared" si="111"/>
        <v>0</v>
      </c>
      <c r="CT85" s="63">
        <v>0</v>
      </c>
      <c r="CU85" s="1">
        <f t="shared" si="112"/>
        <v>0</v>
      </c>
      <c r="CV85" s="63">
        <v>1</v>
      </c>
      <c r="CW85" s="2">
        <f t="shared" si="113"/>
        <v>0</v>
      </c>
      <c r="CX85" s="62">
        <v>0</v>
      </c>
      <c r="CY85" s="1">
        <f t="shared" si="114"/>
        <v>0</v>
      </c>
      <c r="CZ85" s="62"/>
      <c r="DA85" s="1">
        <f t="shared" si="115"/>
        <v>0</v>
      </c>
      <c r="DB85" s="62">
        <v>0</v>
      </c>
      <c r="DC85" s="1">
        <f t="shared" si="116"/>
        <v>0</v>
      </c>
      <c r="DD85" s="62">
        <v>0</v>
      </c>
      <c r="DE85" s="1">
        <f t="shared" si="117"/>
        <v>0</v>
      </c>
      <c r="DF85" s="62">
        <v>0</v>
      </c>
      <c r="DG85" s="1">
        <f t="shared" si="118"/>
        <v>0</v>
      </c>
      <c r="DH85" s="32">
        <f t="shared" si="119"/>
        <v>0</v>
      </c>
      <c r="DI85" s="33"/>
      <c r="DJ85" s="34">
        <f t="shared" si="120"/>
        <v>0</v>
      </c>
      <c r="DK85" s="33"/>
      <c r="DL85" s="34">
        <f t="shared" si="121"/>
        <v>0</v>
      </c>
      <c r="DM85" s="33"/>
      <c r="DN85" s="34">
        <f t="shared" si="122"/>
        <v>0</v>
      </c>
      <c r="DO85" s="34">
        <f t="shared" si="123"/>
        <v>0</v>
      </c>
      <c r="DP85" s="36">
        <f t="shared" si="124"/>
        <v>0</v>
      </c>
    </row>
    <row r="86" spans="1:120" ht="16" thickBot="1">
      <c r="A86" s="29"/>
      <c r="B86" s="96"/>
      <c r="C86" s="60" t="s">
        <v>155</v>
      </c>
      <c r="D86" s="61">
        <v>18.782999999999998</v>
      </c>
      <c r="E86" s="1">
        <f t="shared" si="65"/>
        <v>0</v>
      </c>
      <c r="F86" s="62">
        <v>18.782999999999998</v>
      </c>
      <c r="G86" s="1">
        <f t="shared" si="66"/>
        <v>0</v>
      </c>
      <c r="H86" s="63">
        <v>8.6199999999999992</v>
      </c>
      <c r="I86" s="1">
        <f t="shared" si="67"/>
        <v>0</v>
      </c>
      <c r="J86" s="62">
        <v>18.782999999999998</v>
      </c>
      <c r="K86" s="1">
        <f t="shared" si="68"/>
        <v>0</v>
      </c>
      <c r="L86" s="63">
        <v>0</v>
      </c>
      <c r="M86" s="1">
        <f t="shared" si="69"/>
        <v>0</v>
      </c>
      <c r="N86" s="63">
        <v>45.349999999999994</v>
      </c>
      <c r="O86" s="1">
        <f t="shared" si="70"/>
        <v>0</v>
      </c>
      <c r="P86" s="63">
        <v>62.61</v>
      </c>
      <c r="Q86" s="1">
        <f t="shared" si="71"/>
        <v>0</v>
      </c>
      <c r="R86" s="63">
        <v>32.590000000000003</v>
      </c>
      <c r="S86" s="1">
        <f t="shared" si="72"/>
        <v>0</v>
      </c>
      <c r="T86" s="63">
        <v>1</v>
      </c>
      <c r="U86" s="1">
        <f t="shared" si="73"/>
        <v>0</v>
      </c>
      <c r="V86" s="63">
        <v>0</v>
      </c>
      <c r="W86" s="1">
        <f t="shared" si="74"/>
        <v>0</v>
      </c>
      <c r="X86" s="63">
        <v>0</v>
      </c>
      <c r="Y86" s="1">
        <f t="shared" si="75"/>
        <v>0</v>
      </c>
      <c r="Z86" s="63">
        <v>3</v>
      </c>
      <c r="AA86" s="1">
        <f t="shared" si="76"/>
        <v>0</v>
      </c>
      <c r="AB86" s="63">
        <v>0</v>
      </c>
      <c r="AC86" s="1">
        <f t="shared" si="77"/>
        <v>0</v>
      </c>
      <c r="AD86" s="63">
        <v>0</v>
      </c>
      <c r="AE86" s="1">
        <f t="shared" si="78"/>
        <v>0</v>
      </c>
      <c r="AF86" s="63">
        <v>0</v>
      </c>
      <c r="AG86" s="1">
        <f t="shared" si="79"/>
        <v>0</v>
      </c>
      <c r="AH86" s="63">
        <v>1</v>
      </c>
      <c r="AI86" s="1">
        <f t="shared" si="80"/>
        <v>0</v>
      </c>
      <c r="AJ86" s="63">
        <v>1</v>
      </c>
      <c r="AK86" s="1">
        <f t="shared" si="81"/>
        <v>0</v>
      </c>
      <c r="AL86" s="63">
        <v>1</v>
      </c>
      <c r="AM86" s="1">
        <f t="shared" si="82"/>
        <v>0</v>
      </c>
      <c r="AN86" s="63">
        <v>1</v>
      </c>
      <c r="AO86" s="1">
        <f t="shared" si="83"/>
        <v>0</v>
      </c>
      <c r="AP86" s="64">
        <v>1</v>
      </c>
      <c r="AQ86" s="1">
        <f t="shared" si="84"/>
        <v>0</v>
      </c>
      <c r="AR86" s="63">
        <v>1</v>
      </c>
      <c r="AS86" s="1">
        <f t="shared" si="85"/>
        <v>0</v>
      </c>
      <c r="AT86" s="63">
        <v>1</v>
      </c>
      <c r="AU86" s="1">
        <f t="shared" si="86"/>
        <v>0</v>
      </c>
      <c r="AV86" s="62">
        <v>0</v>
      </c>
      <c r="AW86" s="1">
        <f t="shared" si="87"/>
        <v>0</v>
      </c>
      <c r="AX86" s="63"/>
      <c r="AY86" s="1">
        <f t="shared" si="88"/>
        <v>0</v>
      </c>
      <c r="AZ86" s="62"/>
      <c r="BA86" s="1">
        <f t="shared" si="89"/>
        <v>0</v>
      </c>
      <c r="BB86" s="63"/>
      <c r="BC86" s="1">
        <f t="shared" si="90"/>
        <v>0</v>
      </c>
      <c r="BD86" s="41">
        <v>0</v>
      </c>
      <c r="BE86" s="1">
        <f t="shared" si="91"/>
        <v>0</v>
      </c>
      <c r="BF86" s="63">
        <v>0</v>
      </c>
      <c r="BG86" s="2">
        <f t="shared" si="92"/>
        <v>0</v>
      </c>
      <c r="BH86" s="63">
        <v>0</v>
      </c>
      <c r="BI86" s="2">
        <f t="shared" si="93"/>
        <v>0</v>
      </c>
      <c r="BJ86" s="41">
        <v>0</v>
      </c>
      <c r="BK86" s="2">
        <f t="shared" si="94"/>
        <v>0</v>
      </c>
      <c r="BL86" s="41">
        <v>0</v>
      </c>
      <c r="BM86" s="2">
        <f t="shared" si="95"/>
        <v>0</v>
      </c>
      <c r="BN86" s="63">
        <v>0</v>
      </c>
      <c r="BO86" s="2">
        <f t="shared" si="96"/>
        <v>0</v>
      </c>
      <c r="BP86" s="63">
        <v>0</v>
      </c>
      <c r="BQ86" s="2">
        <f t="shared" si="97"/>
        <v>0</v>
      </c>
      <c r="BR86" s="63">
        <v>0</v>
      </c>
      <c r="BS86" s="1">
        <f t="shared" si="98"/>
        <v>0</v>
      </c>
      <c r="BT86" s="63">
        <v>0</v>
      </c>
      <c r="BU86" s="1">
        <f t="shared" si="99"/>
        <v>0</v>
      </c>
      <c r="BV86" s="63">
        <v>2</v>
      </c>
      <c r="BW86" s="1">
        <f t="shared" si="100"/>
        <v>0</v>
      </c>
      <c r="BX86" s="63">
        <v>2</v>
      </c>
      <c r="BY86" s="1">
        <f t="shared" si="101"/>
        <v>0</v>
      </c>
      <c r="BZ86" s="63">
        <v>0</v>
      </c>
      <c r="CA86" s="1">
        <f t="shared" si="102"/>
        <v>0</v>
      </c>
      <c r="CB86" s="63">
        <v>0</v>
      </c>
      <c r="CC86" s="1">
        <f t="shared" si="103"/>
        <v>0</v>
      </c>
      <c r="CD86" s="63">
        <v>0</v>
      </c>
      <c r="CE86" s="1">
        <f t="shared" si="104"/>
        <v>0</v>
      </c>
      <c r="CF86" s="63">
        <v>0</v>
      </c>
      <c r="CG86" s="1">
        <f t="shared" si="105"/>
        <v>0</v>
      </c>
      <c r="CH86" s="63">
        <v>0</v>
      </c>
      <c r="CI86" s="1">
        <f t="shared" si="106"/>
        <v>0</v>
      </c>
      <c r="CJ86" s="63">
        <v>0</v>
      </c>
      <c r="CK86" s="1">
        <f t="shared" si="107"/>
        <v>0</v>
      </c>
      <c r="CL86" s="63">
        <v>0</v>
      </c>
      <c r="CM86" s="1">
        <f t="shared" si="108"/>
        <v>0</v>
      </c>
      <c r="CN86" s="63">
        <v>0</v>
      </c>
      <c r="CO86" s="1">
        <f t="shared" si="109"/>
        <v>0</v>
      </c>
      <c r="CP86" s="63">
        <v>0</v>
      </c>
      <c r="CQ86" s="1">
        <f t="shared" si="110"/>
        <v>0</v>
      </c>
      <c r="CR86" s="63">
        <v>0</v>
      </c>
      <c r="CS86" s="1">
        <f t="shared" si="111"/>
        <v>0</v>
      </c>
      <c r="CT86" s="63"/>
      <c r="CU86" s="1">
        <f t="shared" si="112"/>
        <v>0</v>
      </c>
      <c r="CV86" s="63">
        <v>1</v>
      </c>
      <c r="CW86" s="2">
        <f t="shared" si="113"/>
        <v>0</v>
      </c>
      <c r="CX86" s="62">
        <v>0</v>
      </c>
      <c r="CY86" s="1">
        <f t="shared" si="114"/>
        <v>0</v>
      </c>
      <c r="CZ86" s="62"/>
      <c r="DA86" s="1">
        <f t="shared" si="115"/>
        <v>0</v>
      </c>
      <c r="DB86" s="62">
        <v>0</v>
      </c>
      <c r="DC86" s="1">
        <f t="shared" si="116"/>
        <v>0</v>
      </c>
      <c r="DD86" s="62">
        <v>0</v>
      </c>
      <c r="DE86" s="1">
        <f t="shared" si="117"/>
        <v>0</v>
      </c>
      <c r="DF86" s="62">
        <v>0</v>
      </c>
      <c r="DG86" s="1">
        <f t="shared" si="118"/>
        <v>0</v>
      </c>
      <c r="DH86" s="32">
        <f t="shared" si="119"/>
        <v>0</v>
      </c>
      <c r="DI86" s="33"/>
      <c r="DJ86" s="34">
        <f t="shared" si="120"/>
        <v>0</v>
      </c>
      <c r="DK86" s="33"/>
      <c r="DL86" s="34">
        <f t="shared" si="121"/>
        <v>0</v>
      </c>
      <c r="DM86" s="33"/>
      <c r="DN86" s="34">
        <f t="shared" si="122"/>
        <v>0</v>
      </c>
      <c r="DO86" s="34">
        <f t="shared" si="123"/>
        <v>0</v>
      </c>
      <c r="DP86" s="36">
        <f t="shared" si="124"/>
        <v>0</v>
      </c>
    </row>
    <row r="87" spans="1:120" ht="13.15" customHeight="1">
      <c r="A87" s="29"/>
      <c r="B87" s="83" t="s">
        <v>156</v>
      </c>
      <c r="C87" s="60" t="s">
        <v>157</v>
      </c>
      <c r="D87" s="61">
        <v>58.625999999999991</v>
      </c>
      <c r="E87" s="1">
        <f t="shared" si="65"/>
        <v>0</v>
      </c>
      <c r="F87" s="62">
        <v>38</v>
      </c>
      <c r="G87" s="1">
        <f t="shared" si="66"/>
        <v>0</v>
      </c>
      <c r="H87" s="63">
        <v>3</v>
      </c>
      <c r="I87" s="1">
        <f t="shared" si="67"/>
        <v>0</v>
      </c>
      <c r="J87" s="62">
        <v>58.625999999999991</v>
      </c>
      <c r="K87" s="1">
        <f t="shared" si="68"/>
        <v>0</v>
      </c>
      <c r="L87" s="63">
        <v>0</v>
      </c>
      <c r="M87" s="1">
        <f t="shared" si="69"/>
        <v>0</v>
      </c>
      <c r="N87" s="63">
        <v>46.3</v>
      </c>
      <c r="O87" s="1">
        <f t="shared" si="70"/>
        <v>0</v>
      </c>
      <c r="P87" s="63">
        <v>195.42</v>
      </c>
      <c r="Q87" s="1">
        <f t="shared" si="71"/>
        <v>0</v>
      </c>
      <c r="R87" s="63">
        <v>130</v>
      </c>
      <c r="S87" s="1">
        <f t="shared" si="72"/>
        <v>0</v>
      </c>
      <c r="T87" s="63">
        <v>1</v>
      </c>
      <c r="U87" s="1">
        <f t="shared" si="73"/>
        <v>0</v>
      </c>
      <c r="V87" s="63">
        <v>0</v>
      </c>
      <c r="W87" s="1">
        <f t="shared" si="74"/>
        <v>0</v>
      </c>
      <c r="X87" s="63">
        <v>0</v>
      </c>
      <c r="Y87" s="1">
        <f t="shared" si="75"/>
        <v>0</v>
      </c>
      <c r="Z87" s="63">
        <v>5</v>
      </c>
      <c r="AA87" s="1">
        <f t="shared" si="76"/>
        <v>0</v>
      </c>
      <c r="AB87" s="63">
        <v>0</v>
      </c>
      <c r="AC87" s="1">
        <f t="shared" si="77"/>
        <v>0</v>
      </c>
      <c r="AD87" s="63">
        <v>0</v>
      </c>
      <c r="AE87" s="1">
        <f t="shared" si="78"/>
        <v>0</v>
      </c>
      <c r="AF87" s="63">
        <v>0</v>
      </c>
      <c r="AG87" s="1">
        <f t="shared" si="79"/>
        <v>0</v>
      </c>
      <c r="AH87" s="63">
        <v>0</v>
      </c>
      <c r="AI87" s="1">
        <f t="shared" si="80"/>
        <v>0</v>
      </c>
      <c r="AJ87" s="63">
        <v>1</v>
      </c>
      <c r="AK87" s="1">
        <f t="shared" si="81"/>
        <v>0</v>
      </c>
      <c r="AL87" s="63">
        <v>0</v>
      </c>
      <c r="AM87" s="1">
        <f t="shared" si="82"/>
        <v>0</v>
      </c>
      <c r="AN87" s="63">
        <v>0</v>
      </c>
      <c r="AO87" s="1">
        <f t="shared" si="83"/>
        <v>0</v>
      </c>
      <c r="AP87" s="64">
        <v>1</v>
      </c>
      <c r="AQ87" s="1">
        <f t="shared" si="84"/>
        <v>0</v>
      </c>
      <c r="AR87" s="63">
        <v>2</v>
      </c>
      <c r="AS87" s="1">
        <f t="shared" si="85"/>
        <v>0</v>
      </c>
      <c r="AT87" s="63">
        <v>1</v>
      </c>
      <c r="AU87" s="1">
        <f t="shared" si="86"/>
        <v>0</v>
      </c>
      <c r="AV87" s="62">
        <v>0</v>
      </c>
      <c r="AW87" s="1">
        <f t="shared" si="87"/>
        <v>0</v>
      </c>
      <c r="AX87" s="63"/>
      <c r="AY87" s="1">
        <f t="shared" si="88"/>
        <v>0</v>
      </c>
      <c r="AZ87" s="62"/>
      <c r="BA87" s="1">
        <f t="shared" si="89"/>
        <v>0</v>
      </c>
      <c r="BB87" s="63"/>
      <c r="BC87" s="1">
        <f t="shared" si="90"/>
        <v>0</v>
      </c>
      <c r="BD87" s="41">
        <v>0</v>
      </c>
      <c r="BE87" s="1">
        <f t="shared" si="91"/>
        <v>0</v>
      </c>
      <c r="BF87" s="63">
        <v>0</v>
      </c>
      <c r="BG87" s="2">
        <f t="shared" si="92"/>
        <v>0</v>
      </c>
      <c r="BH87" s="63">
        <v>0</v>
      </c>
      <c r="BI87" s="2">
        <f t="shared" si="93"/>
        <v>0</v>
      </c>
      <c r="BJ87" s="41">
        <v>0</v>
      </c>
      <c r="BK87" s="2">
        <f t="shared" si="94"/>
        <v>0</v>
      </c>
      <c r="BL87" s="41">
        <v>0</v>
      </c>
      <c r="BM87" s="2">
        <f t="shared" si="95"/>
        <v>0</v>
      </c>
      <c r="BN87" s="63"/>
      <c r="BO87" s="2">
        <f t="shared" si="96"/>
        <v>0</v>
      </c>
      <c r="BP87" s="63">
        <v>2</v>
      </c>
      <c r="BQ87" s="2">
        <f t="shared" si="97"/>
        <v>0</v>
      </c>
      <c r="BR87" s="63">
        <v>0</v>
      </c>
      <c r="BS87" s="1">
        <f t="shared" si="98"/>
        <v>0</v>
      </c>
      <c r="BT87" s="63">
        <v>0</v>
      </c>
      <c r="BU87" s="1">
        <f t="shared" si="99"/>
        <v>0</v>
      </c>
      <c r="BV87" s="63">
        <v>4</v>
      </c>
      <c r="BW87" s="1">
        <f t="shared" si="100"/>
        <v>0</v>
      </c>
      <c r="BX87" s="63">
        <v>4</v>
      </c>
      <c r="BY87" s="1">
        <f t="shared" si="101"/>
        <v>0</v>
      </c>
      <c r="BZ87" s="63">
        <v>0</v>
      </c>
      <c r="CA87" s="1">
        <f t="shared" si="102"/>
        <v>0</v>
      </c>
      <c r="CB87" s="63">
        <v>0</v>
      </c>
      <c r="CC87" s="1">
        <f t="shared" si="103"/>
        <v>0</v>
      </c>
      <c r="CD87" s="63">
        <v>0</v>
      </c>
      <c r="CE87" s="1">
        <f t="shared" si="104"/>
        <v>0</v>
      </c>
      <c r="CF87" s="63">
        <v>0</v>
      </c>
      <c r="CG87" s="1">
        <f t="shared" si="105"/>
        <v>0</v>
      </c>
      <c r="CH87" s="63">
        <v>0</v>
      </c>
      <c r="CI87" s="1">
        <f t="shared" si="106"/>
        <v>0</v>
      </c>
      <c r="CJ87" s="63">
        <v>0</v>
      </c>
      <c r="CK87" s="1">
        <f t="shared" si="107"/>
        <v>0</v>
      </c>
      <c r="CL87" s="63">
        <v>0</v>
      </c>
      <c r="CM87" s="1">
        <f t="shared" si="108"/>
        <v>0</v>
      </c>
      <c r="CN87" s="63">
        <v>0</v>
      </c>
      <c r="CO87" s="1">
        <f t="shared" si="109"/>
        <v>0</v>
      </c>
      <c r="CP87" s="63">
        <v>0</v>
      </c>
      <c r="CQ87" s="1">
        <f t="shared" si="110"/>
        <v>0</v>
      </c>
      <c r="CR87" s="63">
        <v>0</v>
      </c>
      <c r="CS87" s="1">
        <f t="shared" si="111"/>
        <v>0</v>
      </c>
      <c r="CT87" s="63">
        <v>0</v>
      </c>
      <c r="CU87" s="1">
        <f t="shared" si="112"/>
        <v>0</v>
      </c>
      <c r="CV87" s="63">
        <v>1</v>
      </c>
      <c r="CW87" s="2">
        <f t="shared" si="113"/>
        <v>0</v>
      </c>
      <c r="CX87" s="62">
        <v>0</v>
      </c>
      <c r="CY87" s="1">
        <f t="shared" si="114"/>
        <v>0</v>
      </c>
      <c r="CZ87" s="62"/>
      <c r="DA87" s="1">
        <f t="shared" si="115"/>
        <v>0</v>
      </c>
      <c r="DB87" s="62">
        <v>0</v>
      </c>
      <c r="DC87" s="1">
        <f t="shared" si="116"/>
        <v>0</v>
      </c>
      <c r="DD87" s="62">
        <v>0</v>
      </c>
      <c r="DE87" s="1">
        <f t="shared" si="117"/>
        <v>0</v>
      </c>
      <c r="DF87" s="62">
        <v>0</v>
      </c>
      <c r="DG87" s="1">
        <f t="shared" si="118"/>
        <v>0</v>
      </c>
      <c r="DH87" s="32">
        <f t="shared" si="119"/>
        <v>0</v>
      </c>
      <c r="DI87" s="33"/>
      <c r="DJ87" s="34">
        <f t="shared" si="120"/>
        <v>0</v>
      </c>
      <c r="DK87" s="33"/>
      <c r="DL87" s="34">
        <f t="shared" si="121"/>
        <v>0</v>
      </c>
      <c r="DM87" s="33"/>
      <c r="DN87" s="34">
        <f t="shared" si="122"/>
        <v>0</v>
      </c>
      <c r="DO87" s="34">
        <f t="shared" si="123"/>
        <v>0</v>
      </c>
      <c r="DP87" s="36">
        <f t="shared" si="124"/>
        <v>0</v>
      </c>
    </row>
    <row r="88" spans="1:120" ht="15.5">
      <c r="A88" s="29"/>
      <c r="B88" s="84"/>
      <c r="C88" s="60" t="s">
        <v>158</v>
      </c>
      <c r="D88" s="61">
        <v>74.399999999999991</v>
      </c>
      <c r="E88" s="1">
        <f t="shared" si="65"/>
        <v>0</v>
      </c>
      <c r="F88" s="62">
        <v>45</v>
      </c>
      <c r="G88" s="1">
        <f t="shared" si="66"/>
        <v>0</v>
      </c>
      <c r="H88" s="63">
        <v>6</v>
      </c>
      <c r="I88" s="1">
        <f t="shared" si="67"/>
        <v>0</v>
      </c>
      <c r="J88" s="62">
        <v>62</v>
      </c>
      <c r="K88" s="1">
        <f t="shared" si="68"/>
        <v>0</v>
      </c>
      <c r="L88" s="63">
        <v>0</v>
      </c>
      <c r="M88" s="1">
        <f t="shared" si="69"/>
        <v>0</v>
      </c>
      <c r="N88" s="63">
        <v>41.05</v>
      </c>
      <c r="O88" s="1">
        <f t="shared" si="70"/>
        <v>0</v>
      </c>
      <c r="P88" s="63">
        <v>248</v>
      </c>
      <c r="Q88" s="1">
        <f t="shared" si="71"/>
        <v>0</v>
      </c>
      <c r="R88" s="63">
        <v>0</v>
      </c>
      <c r="S88" s="1">
        <f t="shared" si="72"/>
        <v>0</v>
      </c>
      <c r="T88" s="63">
        <v>1</v>
      </c>
      <c r="U88" s="1">
        <f t="shared" si="73"/>
        <v>0</v>
      </c>
      <c r="V88" s="63">
        <v>0</v>
      </c>
      <c r="W88" s="1">
        <f t="shared" si="74"/>
        <v>0</v>
      </c>
      <c r="X88" s="63">
        <v>0</v>
      </c>
      <c r="Y88" s="1">
        <f t="shared" si="75"/>
        <v>0</v>
      </c>
      <c r="Z88" s="63">
        <v>0</v>
      </c>
      <c r="AA88" s="1">
        <f t="shared" si="76"/>
        <v>0</v>
      </c>
      <c r="AB88" s="63">
        <v>15</v>
      </c>
      <c r="AC88" s="1">
        <f t="shared" si="77"/>
        <v>0</v>
      </c>
      <c r="AD88" s="63">
        <v>1</v>
      </c>
      <c r="AE88" s="1">
        <f t="shared" si="78"/>
        <v>0</v>
      </c>
      <c r="AF88" s="63">
        <v>0</v>
      </c>
      <c r="AG88" s="1">
        <f t="shared" si="79"/>
        <v>0</v>
      </c>
      <c r="AH88" s="63">
        <v>0</v>
      </c>
      <c r="AI88" s="1">
        <f t="shared" si="80"/>
        <v>0</v>
      </c>
      <c r="AJ88" s="63">
        <v>1</v>
      </c>
      <c r="AK88" s="1">
        <f t="shared" si="81"/>
        <v>0</v>
      </c>
      <c r="AL88" s="63">
        <v>0</v>
      </c>
      <c r="AM88" s="1">
        <f t="shared" si="82"/>
        <v>0</v>
      </c>
      <c r="AN88" s="63">
        <v>0</v>
      </c>
      <c r="AO88" s="1">
        <f t="shared" si="83"/>
        <v>0</v>
      </c>
      <c r="AP88" s="64">
        <v>1</v>
      </c>
      <c r="AQ88" s="1">
        <f t="shared" si="84"/>
        <v>0</v>
      </c>
      <c r="AR88" s="63">
        <v>5</v>
      </c>
      <c r="AS88" s="1">
        <f t="shared" si="85"/>
        <v>0</v>
      </c>
      <c r="AT88" s="63">
        <v>1</v>
      </c>
      <c r="AU88" s="1">
        <f t="shared" si="86"/>
        <v>0</v>
      </c>
      <c r="AV88" s="62">
        <v>0</v>
      </c>
      <c r="AW88" s="1">
        <f t="shared" si="87"/>
        <v>0</v>
      </c>
      <c r="AX88" s="63"/>
      <c r="AY88" s="1">
        <f t="shared" si="88"/>
        <v>0</v>
      </c>
      <c r="AZ88" s="62"/>
      <c r="BA88" s="1">
        <f t="shared" si="89"/>
        <v>0</v>
      </c>
      <c r="BB88" s="63"/>
      <c r="BC88" s="1">
        <f t="shared" si="90"/>
        <v>0</v>
      </c>
      <c r="BD88" s="41">
        <v>0</v>
      </c>
      <c r="BE88" s="1">
        <f t="shared" si="91"/>
        <v>0</v>
      </c>
      <c r="BF88" s="63">
        <v>0</v>
      </c>
      <c r="BG88" s="2">
        <f t="shared" si="92"/>
        <v>0</v>
      </c>
      <c r="BH88" s="63">
        <v>0</v>
      </c>
      <c r="BI88" s="2">
        <f t="shared" si="93"/>
        <v>0</v>
      </c>
      <c r="BJ88" s="41">
        <v>0</v>
      </c>
      <c r="BK88" s="2">
        <f t="shared" si="94"/>
        <v>0</v>
      </c>
      <c r="BL88" s="41">
        <v>0</v>
      </c>
      <c r="BM88" s="2">
        <f t="shared" si="95"/>
        <v>0</v>
      </c>
      <c r="BN88" s="63"/>
      <c r="BO88" s="2">
        <f t="shared" si="96"/>
        <v>0</v>
      </c>
      <c r="BP88" s="63">
        <v>7</v>
      </c>
      <c r="BQ88" s="2">
        <f t="shared" si="97"/>
        <v>0</v>
      </c>
      <c r="BR88" s="63">
        <v>0</v>
      </c>
      <c r="BS88" s="1">
        <f t="shared" si="98"/>
        <v>0</v>
      </c>
      <c r="BT88" s="63">
        <v>0</v>
      </c>
      <c r="BU88" s="1">
        <f t="shared" si="99"/>
        <v>0</v>
      </c>
      <c r="BV88" s="63">
        <v>4</v>
      </c>
      <c r="BW88" s="1">
        <f t="shared" si="100"/>
        <v>0</v>
      </c>
      <c r="BX88" s="63">
        <v>4</v>
      </c>
      <c r="BY88" s="1">
        <f t="shared" si="101"/>
        <v>0</v>
      </c>
      <c r="BZ88" s="63">
        <v>0</v>
      </c>
      <c r="CA88" s="1">
        <f t="shared" si="102"/>
        <v>0</v>
      </c>
      <c r="CB88" s="63">
        <v>0</v>
      </c>
      <c r="CC88" s="1">
        <f t="shared" si="103"/>
        <v>0</v>
      </c>
      <c r="CD88" s="63">
        <v>0</v>
      </c>
      <c r="CE88" s="1">
        <f t="shared" si="104"/>
        <v>0</v>
      </c>
      <c r="CF88" s="63">
        <v>0</v>
      </c>
      <c r="CG88" s="1">
        <f t="shared" si="105"/>
        <v>0</v>
      </c>
      <c r="CH88" s="63">
        <v>0</v>
      </c>
      <c r="CI88" s="1">
        <f t="shared" si="106"/>
        <v>0</v>
      </c>
      <c r="CJ88" s="63">
        <v>0</v>
      </c>
      <c r="CK88" s="1">
        <f t="shared" si="107"/>
        <v>0</v>
      </c>
      <c r="CL88" s="63">
        <v>0</v>
      </c>
      <c r="CM88" s="1">
        <f t="shared" si="108"/>
        <v>0</v>
      </c>
      <c r="CN88" s="63">
        <v>0</v>
      </c>
      <c r="CO88" s="1">
        <f t="shared" si="109"/>
        <v>0</v>
      </c>
      <c r="CP88" s="63">
        <v>0</v>
      </c>
      <c r="CQ88" s="1">
        <f t="shared" si="110"/>
        <v>0</v>
      </c>
      <c r="CR88" s="63">
        <v>0</v>
      </c>
      <c r="CS88" s="1">
        <f t="shared" si="111"/>
        <v>0</v>
      </c>
      <c r="CT88" s="63">
        <v>0</v>
      </c>
      <c r="CU88" s="1">
        <f t="shared" si="112"/>
        <v>0</v>
      </c>
      <c r="CV88" s="63">
        <v>1</v>
      </c>
      <c r="CW88" s="2">
        <f t="shared" si="113"/>
        <v>0</v>
      </c>
      <c r="CX88" s="62">
        <v>0</v>
      </c>
      <c r="CY88" s="1">
        <f t="shared" si="114"/>
        <v>0</v>
      </c>
      <c r="CZ88" s="62"/>
      <c r="DA88" s="1">
        <f t="shared" si="115"/>
        <v>0</v>
      </c>
      <c r="DB88" s="62">
        <v>0</v>
      </c>
      <c r="DC88" s="1">
        <f t="shared" si="116"/>
        <v>0</v>
      </c>
      <c r="DD88" s="62">
        <v>0</v>
      </c>
      <c r="DE88" s="1">
        <f t="shared" si="117"/>
        <v>0</v>
      </c>
      <c r="DF88" s="62">
        <v>0</v>
      </c>
      <c r="DG88" s="1">
        <f t="shared" si="118"/>
        <v>0</v>
      </c>
      <c r="DH88" s="32">
        <f t="shared" si="119"/>
        <v>0</v>
      </c>
      <c r="DI88" s="33"/>
      <c r="DJ88" s="34">
        <f t="shared" si="120"/>
        <v>0</v>
      </c>
      <c r="DK88" s="33"/>
      <c r="DL88" s="34">
        <f t="shared" si="121"/>
        <v>0</v>
      </c>
      <c r="DM88" s="33"/>
      <c r="DN88" s="34">
        <f t="shared" si="122"/>
        <v>0</v>
      </c>
      <c r="DO88" s="34">
        <f t="shared" si="123"/>
        <v>0</v>
      </c>
      <c r="DP88" s="36">
        <f t="shared" si="124"/>
        <v>0</v>
      </c>
    </row>
    <row r="89" spans="1:120" ht="15.5">
      <c r="A89" s="29"/>
      <c r="B89" s="84"/>
      <c r="C89" s="60" t="s">
        <v>159</v>
      </c>
      <c r="D89" s="61">
        <v>28.785</v>
      </c>
      <c r="E89" s="1">
        <f t="shared" si="65"/>
        <v>0</v>
      </c>
      <c r="F89" s="62">
        <v>28.785</v>
      </c>
      <c r="G89" s="1">
        <f t="shared" si="66"/>
        <v>0</v>
      </c>
      <c r="H89" s="63">
        <v>11</v>
      </c>
      <c r="I89" s="1">
        <f t="shared" si="67"/>
        <v>0</v>
      </c>
      <c r="J89" s="62">
        <v>28.785</v>
      </c>
      <c r="K89" s="1">
        <f t="shared" si="68"/>
        <v>0</v>
      </c>
      <c r="L89" s="63">
        <v>0</v>
      </c>
      <c r="M89" s="1">
        <f t="shared" si="69"/>
        <v>0</v>
      </c>
      <c r="N89" s="63">
        <v>27</v>
      </c>
      <c r="O89" s="1">
        <f t="shared" si="70"/>
        <v>0</v>
      </c>
      <c r="P89" s="63">
        <f>80.55+15.4</f>
        <v>95.95</v>
      </c>
      <c r="Q89" s="1">
        <f t="shared" si="71"/>
        <v>0</v>
      </c>
      <c r="R89" s="63">
        <v>68.260000000000005</v>
      </c>
      <c r="S89" s="1">
        <f t="shared" si="72"/>
        <v>0</v>
      </c>
      <c r="T89" s="63">
        <v>0</v>
      </c>
      <c r="U89" s="1">
        <f t="shared" si="73"/>
        <v>0</v>
      </c>
      <c r="V89" s="63">
        <v>2</v>
      </c>
      <c r="W89" s="1">
        <f t="shared" si="74"/>
        <v>0</v>
      </c>
      <c r="X89" s="63">
        <v>0</v>
      </c>
      <c r="Y89" s="1">
        <f t="shared" si="75"/>
        <v>0</v>
      </c>
      <c r="Z89" s="63">
        <v>5</v>
      </c>
      <c r="AA89" s="1">
        <f t="shared" si="76"/>
        <v>0</v>
      </c>
      <c r="AB89" s="63">
        <v>8</v>
      </c>
      <c r="AC89" s="1">
        <f t="shared" si="77"/>
        <v>0</v>
      </c>
      <c r="AD89" s="63">
        <v>1</v>
      </c>
      <c r="AE89" s="1">
        <f t="shared" si="78"/>
        <v>0</v>
      </c>
      <c r="AF89" s="63">
        <v>0</v>
      </c>
      <c r="AG89" s="1">
        <f t="shared" si="79"/>
        <v>0</v>
      </c>
      <c r="AH89" s="63">
        <v>0</v>
      </c>
      <c r="AI89" s="1">
        <f t="shared" si="80"/>
        <v>0</v>
      </c>
      <c r="AJ89" s="63">
        <v>1</v>
      </c>
      <c r="AK89" s="1">
        <f t="shared" si="81"/>
        <v>0</v>
      </c>
      <c r="AL89" s="63">
        <v>0</v>
      </c>
      <c r="AM89" s="1">
        <f t="shared" si="82"/>
        <v>0</v>
      </c>
      <c r="AN89" s="63">
        <v>0</v>
      </c>
      <c r="AO89" s="1">
        <f t="shared" si="83"/>
        <v>0</v>
      </c>
      <c r="AP89" s="64">
        <v>1</v>
      </c>
      <c r="AQ89" s="1">
        <f t="shared" si="84"/>
        <v>0</v>
      </c>
      <c r="AR89" s="63">
        <v>2</v>
      </c>
      <c r="AS89" s="1">
        <f t="shared" si="85"/>
        <v>0</v>
      </c>
      <c r="AT89" s="63">
        <v>1</v>
      </c>
      <c r="AU89" s="1">
        <f t="shared" si="86"/>
        <v>0</v>
      </c>
      <c r="AV89" s="62">
        <v>0</v>
      </c>
      <c r="AW89" s="1">
        <f t="shared" si="87"/>
        <v>0</v>
      </c>
      <c r="AX89" s="63"/>
      <c r="AY89" s="1">
        <f t="shared" si="88"/>
        <v>0</v>
      </c>
      <c r="AZ89" s="62"/>
      <c r="BA89" s="1">
        <f t="shared" si="89"/>
        <v>0</v>
      </c>
      <c r="BB89" s="63"/>
      <c r="BC89" s="1">
        <f t="shared" si="90"/>
        <v>0</v>
      </c>
      <c r="BD89" s="41">
        <v>0</v>
      </c>
      <c r="BE89" s="1">
        <f t="shared" si="91"/>
        <v>0</v>
      </c>
      <c r="BF89" s="63">
        <v>0</v>
      </c>
      <c r="BG89" s="2">
        <f t="shared" si="92"/>
        <v>0</v>
      </c>
      <c r="BH89" s="63">
        <v>0</v>
      </c>
      <c r="BI89" s="2">
        <f t="shared" si="93"/>
        <v>0</v>
      </c>
      <c r="BJ89" s="41">
        <v>0</v>
      </c>
      <c r="BK89" s="2">
        <f t="shared" si="94"/>
        <v>0</v>
      </c>
      <c r="BL89" s="41">
        <v>0</v>
      </c>
      <c r="BM89" s="2">
        <f t="shared" si="95"/>
        <v>0</v>
      </c>
      <c r="BN89" s="63">
        <v>0</v>
      </c>
      <c r="BO89" s="2">
        <f t="shared" si="96"/>
        <v>0</v>
      </c>
      <c r="BP89" s="63">
        <v>4</v>
      </c>
      <c r="BQ89" s="2">
        <f t="shared" si="97"/>
        <v>0</v>
      </c>
      <c r="BR89" s="63">
        <v>0</v>
      </c>
      <c r="BS89" s="1">
        <f t="shared" si="98"/>
        <v>0</v>
      </c>
      <c r="BT89" s="63">
        <v>0</v>
      </c>
      <c r="BU89" s="1">
        <f t="shared" si="99"/>
        <v>0</v>
      </c>
      <c r="BV89" s="63">
        <v>2</v>
      </c>
      <c r="BW89" s="1">
        <f t="shared" si="100"/>
        <v>0</v>
      </c>
      <c r="BX89" s="63">
        <v>2</v>
      </c>
      <c r="BY89" s="1">
        <f t="shared" si="101"/>
        <v>0</v>
      </c>
      <c r="BZ89" s="63">
        <v>0</v>
      </c>
      <c r="CA89" s="1">
        <f t="shared" si="102"/>
        <v>0</v>
      </c>
      <c r="CB89" s="63">
        <v>0</v>
      </c>
      <c r="CC89" s="1">
        <f t="shared" si="103"/>
        <v>0</v>
      </c>
      <c r="CD89" s="63">
        <v>0</v>
      </c>
      <c r="CE89" s="1">
        <f t="shared" si="104"/>
        <v>0</v>
      </c>
      <c r="CF89" s="63">
        <v>0</v>
      </c>
      <c r="CG89" s="1">
        <f t="shared" si="105"/>
        <v>0</v>
      </c>
      <c r="CH89" s="63">
        <v>0</v>
      </c>
      <c r="CI89" s="1">
        <f t="shared" si="106"/>
        <v>0</v>
      </c>
      <c r="CJ89" s="63">
        <v>0</v>
      </c>
      <c r="CK89" s="1">
        <f t="shared" si="107"/>
        <v>0</v>
      </c>
      <c r="CL89" s="63">
        <v>0</v>
      </c>
      <c r="CM89" s="1">
        <f t="shared" si="108"/>
        <v>0</v>
      </c>
      <c r="CN89" s="63">
        <v>0</v>
      </c>
      <c r="CO89" s="1">
        <f t="shared" si="109"/>
        <v>0</v>
      </c>
      <c r="CP89" s="63">
        <v>0</v>
      </c>
      <c r="CQ89" s="1">
        <f t="shared" si="110"/>
        <v>0</v>
      </c>
      <c r="CR89" s="63">
        <v>0</v>
      </c>
      <c r="CS89" s="1">
        <f t="shared" si="111"/>
        <v>0</v>
      </c>
      <c r="CT89" s="63">
        <v>0</v>
      </c>
      <c r="CU89" s="1">
        <f t="shared" si="112"/>
        <v>0</v>
      </c>
      <c r="CV89" s="63">
        <v>1</v>
      </c>
      <c r="CW89" s="2">
        <f t="shared" si="113"/>
        <v>0</v>
      </c>
      <c r="CX89" s="62">
        <v>0</v>
      </c>
      <c r="CY89" s="1">
        <f t="shared" si="114"/>
        <v>0</v>
      </c>
      <c r="CZ89" s="62"/>
      <c r="DA89" s="1">
        <f t="shared" si="115"/>
        <v>0</v>
      </c>
      <c r="DB89" s="62">
        <v>0</v>
      </c>
      <c r="DC89" s="1">
        <f t="shared" si="116"/>
        <v>0</v>
      </c>
      <c r="DD89" s="62">
        <v>0</v>
      </c>
      <c r="DE89" s="1">
        <f t="shared" si="117"/>
        <v>0</v>
      </c>
      <c r="DF89" s="62">
        <v>0</v>
      </c>
      <c r="DG89" s="1">
        <f t="shared" si="118"/>
        <v>0</v>
      </c>
      <c r="DH89" s="32">
        <f t="shared" si="119"/>
        <v>0</v>
      </c>
      <c r="DI89" s="33"/>
      <c r="DJ89" s="34">
        <f t="shared" si="120"/>
        <v>0</v>
      </c>
      <c r="DK89" s="33"/>
      <c r="DL89" s="34">
        <f t="shared" si="121"/>
        <v>0</v>
      </c>
      <c r="DM89" s="33"/>
      <c r="DN89" s="34">
        <f t="shared" si="122"/>
        <v>0</v>
      </c>
      <c r="DO89" s="34">
        <f t="shared" si="123"/>
        <v>0</v>
      </c>
      <c r="DP89" s="36">
        <f t="shared" si="124"/>
        <v>0</v>
      </c>
    </row>
    <row r="90" spans="1:120" ht="15.5">
      <c r="A90" s="29"/>
      <c r="B90" s="84"/>
      <c r="C90" s="60" t="s">
        <v>160</v>
      </c>
      <c r="D90" s="61">
        <v>34.799999999999997</v>
      </c>
      <c r="E90" s="1">
        <f t="shared" si="65"/>
        <v>0</v>
      </c>
      <c r="F90" s="62">
        <v>34.799999999999997</v>
      </c>
      <c r="G90" s="1">
        <f t="shared" si="66"/>
        <v>0</v>
      </c>
      <c r="H90" s="63">
        <v>5</v>
      </c>
      <c r="I90" s="1">
        <f t="shared" si="67"/>
        <v>0</v>
      </c>
      <c r="J90" s="62">
        <v>34.799999999999997</v>
      </c>
      <c r="K90" s="1">
        <f t="shared" si="68"/>
        <v>0</v>
      </c>
      <c r="L90" s="63">
        <v>0</v>
      </c>
      <c r="M90" s="1">
        <f t="shared" si="69"/>
        <v>0</v>
      </c>
      <c r="N90" s="63">
        <v>23</v>
      </c>
      <c r="O90" s="1">
        <f t="shared" si="70"/>
        <v>0</v>
      </c>
      <c r="P90" s="63">
        <v>116</v>
      </c>
      <c r="Q90" s="1">
        <f t="shared" si="71"/>
        <v>0</v>
      </c>
      <c r="R90" s="63">
        <v>43.03</v>
      </c>
      <c r="S90" s="1">
        <f t="shared" si="72"/>
        <v>0</v>
      </c>
      <c r="T90" s="63">
        <v>1</v>
      </c>
      <c r="U90" s="1">
        <f t="shared" si="73"/>
        <v>0</v>
      </c>
      <c r="V90" s="63">
        <v>0</v>
      </c>
      <c r="W90" s="1">
        <f t="shared" si="74"/>
        <v>0</v>
      </c>
      <c r="X90" s="63">
        <v>0</v>
      </c>
      <c r="Y90" s="1">
        <f t="shared" si="75"/>
        <v>0</v>
      </c>
      <c r="Z90" s="63">
        <v>4</v>
      </c>
      <c r="AA90" s="1">
        <f t="shared" si="76"/>
        <v>0</v>
      </c>
      <c r="AB90" s="63">
        <v>0</v>
      </c>
      <c r="AC90" s="1">
        <f t="shared" si="77"/>
        <v>0</v>
      </c>
      <c r="AD90" s="63">
        <v>0</v>
      </c>
      <c r="AE90" s="1">
        <f t="shared" si="78"/>
        <v>0</v>
      </c>
      <c r="AF90" s="63">
        <v>0</v>
      </c>
      <c r="AG90" s="1">
        <f t="shared" si="79"/>
        <v>0</v>
      </c>
      <c r="AH90" s="63">
        <v>0</v>
      </c>
      <c r="AI90" s="1">
        <f t="shared" si="80"/>
        <v>0</v>
      </c>
      <c r="AJ90" s="63">
        <v>1</v>
      </c>
      <c r="AK90" s="1">
        <f t="shared" si="81"/>
        <v>0</v>
      </c>
      <c r="AL90" s="63">
        <v>0</v>
      </c>
      <c r="AM90" s="1">
        <f t="shared" si="82"/>
        <v>0</v>
      </c>
      <c r="AN90" s="63">
        <v>0</v>
      </c>
      <c r="AO90" s="1">
        <f t="shared" si="83"/>
        <v>0</v>
      </c>
      <c r="AP90" s="63">
        <v>0</v>
      </c>
      <c r="AQ90" s="1">
        <f t="shared" si="84"/>
        <v>0</v>
      </c>
      <c r="AR90" s="63">
        <v>3</v>
      </c>
      <c r="AS90" s="1">
        <f t="shared" si="85"/>
        <v>0</v>
      </c>
      <c r="AT90" s="63">
        <v>1</v>
      </c>
      <c r="AU90" s="1">
        <f t="shared" si="86"/>
        <v>0</v>
      </c>
      <c r="AV90" s="62">
        <v>0</v>
      </c>
      <c r="AW90" s="1">
        <f t="shared" si="87"/>
        <v>0</v>
      </c>
      <c r="AX90" s="63"/>
      <c r="AY90" s="1">
        <f t="shared" si="88"/>
        <v>0</v>
      </c>
      <c r="AZ90" s="62"/>
      <c r="BA90" s="1">
        <f t="shared" si="89"/>
        <v>0</v>
      </c>
      <c r="BB90" s="63"/>
      <c r="BC90" s="1">
        <f t="shared" si="90"/>
        <v>0</v>
      </c>
      <c r="BD90" s="41">
        <v>0</v>
      </c>
      <c r="BE90" s="1">
        <f t="shared" si="91"/>
        <v>0</v>
      </c>
      <c r="BF90" s="63">
        <v>0</v>
      </c>
      <c r="BG90" s="2">
        <f t="shared" si="92"/>
        <v>0</v>
      </c>
      <c r="BH90" s="63">
        <v>0</v>
      </c>
      <c r="BI90" s="2">
        <f t="shared" si="93"/>
        <v>0</v>
      </c>
      <c r="BJ90" s="41">
        <v>0</v>
      </c>
      <c r="BK90" s="2">
        <f t="shared" si="94"/>
        <v>0</v>
      </c>
      <c r="BL90" s="41">
        <v>0</v>
      </c>
      <c r="BM90" s="2">
        <f t="shared" si="95"/>
        <v>0</v>
      </c>
      <c r="BN90" s="63">
        <v>0</v>
      </c>
      <c r="BO90" s="2">
        <f t="shared" si="96"/>
        <v>0</v>
      </c>
      <c r="BP90" s="63">
        <v>4</v>
      </c>
      <c r="BQ90" s="2">
        <f t="shared" si="97"/>
        <v>0</v>
      </c>
      <c r="BR90" s="63">
        <v>0</v>
      </c>
      <c r="BS90" s="1">
        <f t="shared" si="98"/>
        <v>0</v>
      </c>
      <c r="BT90" s="63">
        <v>0</v>
      </c>
      <c r="BU90" s="1">
        <f t="shared" si="99"/>
        <v>0</v>
      </c>
      <c r="BV90" s="63">
        <v>0</v>
      </c>
      <c r="BW90" s="1">
        <f t="shared" si="100"/>
        <v>0</v>
      </c>
      <c r="BX90" s="63">
        <v>0</v>
      </c>
      <c r="BY90" s="1">
        <f t="shared" si="101"/>
        <v>0</v>
      </c>
      <c r="BZ90" s="63">
        <v>0</v>
      </c>
      <c r="CA90" s="1">
        <f t="shared" si="102"/>
        <v>0</v>
      </c>
      <c r="CB90" s="63">
        <v>0</v>
      </c>
      <c r="CC90" s="1">
        <f t="shared" si="103"/>
        <v>0</v>
      </c>
      <c r="CD90" s="63">
        <v>0</v>
      </c>
      <c r="CE90" s="1">
        <f t="shared" si="104"/>
        <v>0</v>
      </c>
      <c r="CF90" s="63">
        <v>0</v>
      </c>
      <c r="CG90" s="1">
        <f t="shared" si="105"/>
        <v>0</v>
      </c>
      <c r="CH90" s="63">
        <v>0</v>
      </c>
      <c r="CI90" s="1">
        <f t="shared" si="106"/>
        <v>0</v>
      </c>
      <c r="CJ90" s="63">
        <v>0</v>
      </c>
      <c r="CK90" s="1">
        <f t="shared" si="107"/>
        <v>0</v>
      </c>
      <c r="CL90" s="63">
        <v>0</v>
      </c>
      <c r="CM90" s="1">
        <f t="shared" si="108"/>
        <v>0</v>
      </c>
      <c r="CN90" s="63">
        <v>0</v>
      </c>
      <c r="CO90" s="1">
        <f t="shared" si="109"/>
        <v>0</v>
      </c>
      <c r="CP90" s="63">
        <v>0</v>
      </c>
      <c r="CQ90" s="1">
        <f t="shared" si="110"/>
        <v>0</v>
      </c>
      <c r="CR90" s="63">
        <v>0</v>
      </c>
      <c r="CS90" s="1">
        <f t="shared" si="111"/>
        <v>0</v>
      </c>
      <c r="CT90" s="63">
        <v>0</v>
      </c>
      <c r="CU90" s="1">
        <f t="shared" si="112"/>
        <v>0</v>
      </c>
      <c r="CV90" s="63">
        <v>1</v>
      </c>
      <c r="CW90" s="2">
        <f t="shared" si="113"/>
        <v>0</v>
      </c>
      <c r="CX90" s="62">
        <v>0</v>
      </c>
      <c r="CY90" s="1">
        <f t="shared" si="114"/>
        <v>0</v>
      </c>
      <c r="CZ90" s="62"/>
      <c r="DA90" s="1">
        <f t="shared" si="115"/>
        <v>0</v>
      </c>
      <c r="DB90" s="62">
        <v>0</v>
      </c>
      <c r="DC90" s="1">
        <f t="shared" si="116"/>
        <v>0</v>
      </c>
      <c r="DD90" s="62">
        <v>0</v>
      </c>
      <c r="DE90" s="1">
        <f t="shared" si="117"/>
        <v>0</v>
      </c>
      <c r="DF90" s="62">
        <v>0</v>
      </c>
      <c r="DG90" s="1">
        <f t="shared" si="118"/>
        <v>0</v>
      </c>
      <c r="DH90" s="32">
        <f t="shared" si="119"/>
        <v>0</v>
      </c>
      <c r="DI90" s="33"/>
      <c r="DJ90" s="34">
        <f t="shared" si="120"/>
        <v>0</v>
      </c>
      <c r="DK90" s="33"/>
      <c r="DL90" s="34">
        <f t="shared" si="121"/>
        <v>0</v>
      </c>
      <c r="DM90" s="33"/>
      <c r="DN90" s="34">
        <f t="shared" si="122"/>
        <v>0</v>
      </c>
      <c r="DO90" s="34">
        <f t="shared" si="123"/>
        <v>0</v>
      </c>
      <c r="DP90" s="36">
        <f t="shared" si="124"/>
        <v>0</v>
      </c>
    </row>
    <row r="91" spans="1:120" ht="15.5">
      <c r="A91" s="29"/>
      <c r="B91" s="84"/>
      <c r="C91" s="60" t="s">
        <v>161</v>
      </c>
      <c r="D91" s="61">
        <v>39.18</v>
      </c>
      <c r="E91" s="1">
        <f t="shared" si="65"/>
        <v>0</v>
      </c>
      <c r="F91" s="62">
        <v>39.18</v>
      </c>
      <c r="G91" s="1">
        <f t="shared" si="66"/>
        <v>0</v>
      </c>
      <c r="H91" s="63">
        <v>8</v>
      </c>
      <c r="I91" s="1">
        <f t="shared" si="67"/>
        <v>0</v>
      </c>
      <c r="J91" s="62">
        <v>39.18</v>
      </c>
      <c r="K91" s="1">
        <f t="shared" si="68"/>
        <v>0</v>
      </c>
      <c r="L91" s="63">
        <v>0</v>
      </c>
      <c r="M91" s="1">
        <f t="shared" si="69"/>
        <v>0</v>
      </c>
      <c r="N91" s="63">
        <v>93.3</v>
      </c>
      <c r="O91" s="1">
        <f t="shared" si="70"/>
        <v>0</v>
      </c>
      <c r="P91" s="63">
        <f>118+12.6</f>
        <v>130.6</v>
      </c>
      <c r="Q91" s="1">
        <f t="shared" si="71"/>
        <v>0</v>
      </c>
      <c r="R91" s="63">
        <v>214</v>
      </c>
      <c r="S91" s="1">
        <f t="shared" si="72"/>
        <v>0</v>
      </c>
      <c r="T91" s="63">
        <v>1</v>
      </c>
      <c r="U91" s="1">
        <f t="shared" si="73"/>
        <v>0</v>
      </c>
      <c r="V91" s="63">
        <v>0</v>
      </c>
      <c r="W91" s="1">
        <f t="shared" si="74"/>
        <v>0</v>
      </c>
      <c r="X91" s="63">
        <v>0</v>
      </c>
      <c r="Y91" s="1">
        <f t="shared" si="75"/>
        <v>0</v>
      </c>
      <c r="Z91" s="63">
        <v>3</v>
      </c>
      <c r="AA91" s="1">
        <f t="shared" si="76"/>
        <v>0</v>
      </c>
      <c r="AB91" s="63">
        <v>36</v>
      </c>
      <c r="AC91" s="1">
        <f t="shared" si="77"/>
        <v>0</v>
      </c>
      <c r="AD91" s="63">
        <v>3</v>
      </c>
      <c r="AE91" s="1">
        <f t="shared" si="78"/>
        <v>0</v>
      </c>
      <c r="AF91" s="63">
        <v>0</v>
      </c>
      <c r="AG91" s="1">
        <f t="shared" si="79"/>
        <v>0</v>
      </c>
      <c r="AH91" s="63">
        <v>0</v>
      </c>
      <c r="AI91" s="1">
        <f t="shared" si="80"/>
        <v>0</v>
      </c>
      <c r="AJ91" s="63">
        <v>1</v>
      </c>
      <c r="AK91" s="1">
        <f t="shared" si="81"/>
        <v>0</v>
      </c>
      <c r="AL91" s="63">
        <v>0</v>
      </c>
      <c r="AM91" s="1">
        <f t="shared" si="82"/>
        <v>0</v>
      </c>
      <c r="AN91" s="63">
        <v>0</v>
      </c>
      <c r="AO91" s="1">
        <f t="shared" si="83"/>
        <v>0</v>
      </c>
      <c r="AP91" s="63">
        <v>0</v>
      </c>
      <c r="AQ91" s="1">
        <f t="shared" si="84"/>
        <v>0</v>
      </c>
      <c r="AR91" s="63">
        <v>6</v>
      </c>
      <c r="AS91" s="1">
        <f t="shared" si="85"/>
        <v>0</v>
      </c>
      <c r="AT91" s="63">
        <v>1</v>
      </c>
      <c r="AU91" s="1">
        <f t="shared" si="86"/>
        <v>0</v>
      </c>
      <c r="AV91" s="62">
        <v>0</v>
      </c>
      <c r="AW91" s="1">
        <f t="shared" si="87"/>
        <v>0</v>
      </c>
      <c r="AX91" s="63"/>
      <c r="AY91" s="1">
        <f t="shared" si="88"/>
        <v>0</v>
      </c>
      <c r="AZ91" s="62"/>
      <c r="BA91" s="1">
        <f t="shared" si="89"/>
        <v>0</v>
      </c>
      <c r="BB91" s="63"/>
      <c r="BC91" s="1">
        <f t="shared" si="90"/>
        <v>0</v>
      </c>
      <c r="BD91" s="41">
        <v>0</v>
      </c>
      <c r="BE91" s="1">
        <f t="shared" si="91"/>
        <v>0</v>
      </c>
      <c r="BF91" s="63">
        <v>0</v>
      </c>
      <c r="BG91" s="2">
        <f t="shared" si="92"/>
        <v>0</v>
      </c>
      <c r="BH91" s="63">
        <v>0</v>
      </c>
      <c r="BI91" s="2">
        <f t="shared" si="93"/>
        <v>0</v>
      </c>
      <c r="BJ91" s="41">
        <v>0</v>
      </c>
      <c r="BK91" s="2">
        <f t="shared" si="94"/>
        <v>0</v>
      </c>
      <c r="BL91" s="41">
        <v>0</v>
      </c>
      <c r="BM91" s="2">
        <f t="shared" si="95"/>
        <v>0</v>
      </c>
      <c r="BN91" s="63">
        <v>0</v>
      </c>
      <c r="BO91" s="2">
        <f t="shared" si="96"/>
        <v>0</v>
      </c>
      <c r="BP91" s="63">
        <v>6</v>
      </c>
      <c r="BQ91" s="2">
        <f t="shared" si="97"/>
        <v>0</v>
      </c>
      <c r="BR91" s="63">
        <v>0</v>
      </c>
      <c r="BS91" s="1">
        <f t="shared" si="98"/>
        <v>0</v>
      </c>
      <c r="BT91" s="63">
        <v>0</v>
      </c>
      <c r="BU91" s="1">
        <f t="shared" si="99"/>
        <v>0</v>
      </c>
      <c r="BV91" s="63">
        <v>2</v>
      </c>
      <c r="BW91" s="1">
        <f t="shared" si="100"/>
        <v>0</v>
      </c>
      <c r="BX91" s="63">
        <v>2</v>
      </c>
      <c r="BY91" s="1">
        <f t="shared" si="101"/>
        <v>0</v>
      </c>
      <c r="BZ91" s="63">
        <v>0</v>
      </c>
      <c r="CA91" s="1">
        <f t="shared" si="102"/>
        <v>0</v>
      </c>
      <c r="CB91" s="63">
        <v>0</v>
      </c>
      <c r="CC91" s="1">
        <f t="shared" si="103"/>
        <v>0</v>
      </c>
      <c r="CD91" s="63">
        <v>0</v>
      </c>
      <c r="CE91" s="1">
        <f t="shared" si="104"/>
        <v>0</v>
      </c>
      <c r="CF91" s="63">
        <v>0</v>
      </c>
      <c r="CG91" s="1">
        <f t="shared" si="105"/>
        <v>0</v>
      </c>
      <c r="CH91" s="63">
        <v>0</v>
      </c>
      <c r="CI91" s="1">
        <f t="shared" si="106"/>
        <v>0</v>
      </c>
      <c r="CJ91" s="63">
        <v>0</v>
      </c>
      <c r="CK91" s="1">
        <f t="shared" si="107"/>
        <v>0</v>
      </c>
      <c r="CL91" s="63">
        <v>0</v>
      </c>
      <c r="CM91" s="1">
        <f t="shared" si="108"/>
        <v>0</v>
      </c>
      <c r="CN91" s="63">
        <v>0</v>
      </c>
      <c r="CO91" s="1">
        <f t="shared" si="109"/>
        <v>0</v>
      </c>
      <c r="CP91" s="63">
        <v>0</v>
      </c>
      <c r="CQ91" s="1">
        <f t="shared" si="110"/>
        <v>0</v>
      </c>
      <c r="CR91" s="63">
        <v>0</v>
      </c>
      <c r="CS91" s="1">
        <f t="shared" si="111"/>
        <v>0</v>
      </c>
      <c r="CT91" s="63">
        <v>0</v>
      </c>
      <c r="CU91" s="1">
        <f t="shared" si="112"/>
        <v>0</v>
      </c>
      <c r="CV91" s="63">
        <v>1</v>
      </c>
      <c r="CW91" s="2">
        <f t="shared" si="113"/>
        <v>0</v>
      </c>
      <c r="CX91" s="62">
        <v>0</v>
      </c>
      <c r="CY91" s="1">
        <f t="shared" si="114"/>
        <v>0</v>
      </c>
      <c r="CZ91" s="62"/>
      <c r="DA91" s="1">
        <f t="shared" si="115"/>
        <v>0</v>
      </c>
      <c r="DB91" s="62">
        <v>0</v>
      </c>
      <c r="DC91" s="1">
        <f t="shared" si="116"/>
        <v>0</v>
      </c>
      <c r="DD91" s="62">
        <v>0</v>
      </c>
      <c r="DE91" s="1">
        <f t="shared" si="117"/>
        <v>0</v>
      </c>
      <c r="DF91" s="62">
        <v>0</v>
      </c>
      <c r="DG91" s="1">
        <f t="shared" si="118"/>
        <v>0</v>
      </c>
      <c r="DH91" s="32">
        <f t="shared" si="119"/>
        <v>0</v>
      </c>
      <c r="DI91" s="33"/>
      <c r="DJ91" s="34">
        <f t="shared" si="120"/>
        <v>0</v>
      </c>
      <c r="DK91" s="33"/>
      <c r="DL91" s="34">
        <f t="shared" si="121"/>
        <v>0</v>
      </c>
      <c r="DM91" s="33"/>
      <c r="DN91" s="34">
        <f t="shared" si="122"/>
        <v>0</v>
      </c>
      <c r="DO91" s="34">
        <f t="shared" si="123"/>
        <v>0</v>
      </c>
      <c r="DP91" s="36">
        <f t="shared" si="124"/>
        <v>0</v>
      </c>
    </row>
    <row r="92" spans="1:120" ht="15.5">
      <c r="A92" s="29"/>
      <c r="B92" s="84"/>
      <c r="C92" s="60" t="s">
        <v>162</v>
      </c>
      <c r="D92" s="61">
        <v>31.5</v>
      </c>
      <c r="E92" s="1">
        <f t="shared" si="65"/>
        <v>0</v>
      </c>
      <c r="F92" s="62">
        <v>31.5</v>
      </c>
      <c r="G92" s="1">
        <f t="shared" si="66"/>
        <v>0</v>
      </c>
      <c r="H92" s="63">
        <v>12</v>
      </c>
      <c r="I92" s="1">
        <f t="shared" si="67"/>
        <v>0</v>
      </c>
      <c r="J92" s="62">
        <v>31.5</v>
      </c>
      <c r="K92" s="1">
        <f t="shared" si="68"/>
        <v>0</v>
      </c>
      <c r="L92" s="63">
        <v>0</v>
      </c>
      <c r="M92" s="1">
        <f t="shared" si="69"/>
        <v>0</v>
      </c>
      <c r="N92" s="63">
        <v>28.340000000000003</v>
      </c>
      <c r="O92" s="1">
        <f t="shared" si="70"/>
        <v>0</v>
      </c>
      <c r="P92" s="63">
        <v>105</v>
      </c>
      <c r="Q92" s="1">
        <f t="shared" si="71"/>
        <v>0</v>
      </c>
      <c r="R92" s="63">
        <v>61.82</v>
      </c>
      <c r="S92" s="1">
        <f t="shared" si="72"/>
        <v>0</v>
      </c>
      <c r="T92" s="63">
        <v>1</v>
      </c>
      <c r="U92" s="1">
        <f t="shared" si="73"/>
        <v>0</v>
      </c>
      <c r="V92" s="63">
        <v>4</v>
      </c>
      <c r="W92" s="1">
        <f t="shared" si="74"/>
        <v>0</v>
      </c>
      <c r="X92" s="63">
        <v>0</v>
      </c>
      <c r="Y92" s="1">
        <f t="shared" si="75"/>
        <v>0</v>
      </c>
      <c r="Z92" s="63">
        <v>6</v>
      </c>
      <c r="AA92" s="1">
        <f t="shared" si="76"/>
        <v>0</v>
      </c>
      <c r="AB92" s="63">
        <v>0</v>
      </c>
      <c r="AC92" s="1">
        <f t="shared" si="77"/>
        <v>0</v>
      </c>
      <c r="AD92" s="63">
        <v>0</v>
      </c>
      <c r="AE92" s="1">
        <f t="shared" si="78"/>
        <v>0</v>
      </c>
      <c r="AF92" s="63">
        <v>0</v>
      </c>
      <c r="AG92" s="1">
        <f t="shared" si="79"/>
        <v>0</v>
      </c>
      <c r="AH92" s="63">
        <v>0</v>
      </c>
      <c r="AI92" s="1">
        <f t="shared" si="80"/>
        <v>0</v>
      </c>
      <c r="AJ92" s="63">
        <v>0</v>
      </c>
      <c r="AK92" s="1">
        <f t="shared" si="81"/>
        <v>0</v>
      </c>
      <c r="AL92" s="63">
        <v>0</v>
      </c>
      <c r="AM92" s="1">
        <f t="shared" si="82"/>
        <v>0</v>
      </c>
      <c r="AN92" s="63">
        <v>1</v>
      </c>
      <c r="AO92" s="1">
        <f t="shared" si="83"/>
        <v>0</v>
      </c>
      <c r="AP92" s="64">
        <v>1</v>
      </c>
      <c r="AQ92" s="1">
        <f t="shared" si="84"/>
        <v>0</v>
      </c>
      <c r="AR92" s="63">
        <v>1</v>
      </c>
      <c r="AS92" s="1">
        <f t="shared" si="85"/>
        <v>0</v>
      </c>
      <c r="AT92" s="63">
        <v>1</v>
      </c>
      <c r="AU92" s="1">
        <f t="shared" si="86"/>
        <v>0</v>
      </c>
      <c r="AV92" s="62">
        <v>0</v>
      </c>
      <c r="AW92" s="1">
        <f t="shared" si="87"/>
        <v>0</v>
      </c>
      <c r="AX92" s="63"/>
      <c r="AY92" s="1">
        <f t="shared" si="88"/>
        <v>0</v>
      </c>
      <c r="AZ92" s="62"/>
      <c r="BA92" s="1">
        <f t="shared" si="89"/>
        <v>0</v>
      </c>
      <c r="BB92" s="63"/>
      <c r="BC92" s="1">
        <f t="shared" si="90"/>
        <v>0</v>
      </c>
      <c r="BD92" s="41">
        <v>0</v>
      </c>
      <c r="BE92" s="1">
        <f t="shared" si="91"/>
        <v>0</v>
      </c>
      <c r="BF92" s="63">
        <v>0</v>
      </c>
      <c r="BG92" s="2">
        <f t="shared" si="92"/>
        <v>0</v>
      </c>
      <c r="BH92" s="63">
        <v>0</v>
      </c>
      <c r="BI92" s="2">
        <f t="shared" si="93"/>
        <v>0</v>
      </c>
      <c r="BJ92" s="41">
        <v>0</v>
      </c>
      <c r="BK92" s="2">
        <f t="shared" si="94"/>
        <v>0</v>
      </c>
      <c r="BL92" s="41">
        <v>0</v>
      </c>
      <c r="BM92" s="2">
        <f t="shared" si="95"/>
        <v>0</v>
      </c>
      <c r="BN92" s="63">
        <v>0</v>
      </c>
      <c r="BO92" s="2">
        <f t="shared" si="96"/>
        <v>0</v>
      </c>
      <c r="BP92" s="63">
        <v>0</v>
      </c>
      <c r="BQ92" s="2">
        <f t="shared" si="97"/>
        <v>0</v>
      </c>
      <c r="BR92" s="63">
        <v>0</v>
      </c>
      <c r="BS92" s="1">
        <f t="shared" si="98"/>
        <v>0</v>
      </c>
      <c r="BT92" s="63">
        <v>2</v>
      </c>
      <c r="BU92" s="1">
        <f t="shared" si="99"/>
        <v>0</v>
      </c>
      <c r="BV92" s="63">
        <v>0</v>
      </c>
      <c r="BW92" s="1">
        <f t="shared" si="100"/>
        <v>0</v>
      </c>
      <c r="BX92" s="63">
        <v>0</v>
      </c>
      <c r="BY92" s="1">
        <f t="shared" si="101"/>
        <v>0</v>
      </c>
      <c r="BZ92" s="63">
        <v>2</v>
      </c>
      <c r="CA92" s="1">
        <f t="shared" si="102"/>
        <v>0</v>
      </c>
      <c r="CB92" s="63">
        <v>0</v>
      </c>
      <c r="CC92" s="1">
        <f t="shared" si="103"/>
        <v>0</v>
      </c>
      <c r="CD92" s="63">
        <v>0</v>
      </c>
      <c r="CE92" s="1">
        <f t="shared" si="104"/>
        <v>0</v>
      </c>
      <c r="CF92" s="63">
        <v>0</v>
      </c>
      <c r="CG92" s="1">
        <f t="shared" si="105"/>
        <v>0</v>
      </c>
      <c r="CH92" s="63">
        <v>0</v>
      </c>
      <c r="CI92" s="1">
        <f t="shared" si="106"/>
        <v>0</v>
      </c>
      <c r="CJ92" s="63">
        <v>0</v>
      </c>
      <c r="CK92" s="1">
        <f t="shared" si="107"/>
        <v>0</v>
      </c>
      <c r="CL92" s="63">
        <v>0</v>
      </c>
      <c r="CM92" s="1">
        <f t="shared" si="108"/>
        <v>0</v>
      </c>
      <c r="CN92" s="63">
        <v>0</v>
      </c>
      <c r="CO92" s="1">
        <f t="shared" si="109"/>
        <v>0</v>
      </c>
      <c r="CP92" s="63">
        <v>0</v>
      </c>
      <c r="CQ92" s="1">
        <f t="shared" si="110"/>
        <v>0</v>
      </c>
      <c r="CR92" s="63">
        <v>0</v>
      </c>
      <c r="CS92" s="1">
        <f t="shared" si="111"/>
        <v>0</v>
      </c>
      <c r="CT92" s="63">
        <v>0</v>
      </c>
      <c r="CU92" s="1">
        <f t="shared" si="112"/>
        <v>0</v>
      </c>
      <c r="CV92" s="63">
        <v>1</v>
      </c>
      <c r="CW92" s="2">
        <f t="shared" si="113"/>
        <v>0</v>
      </c>
      <c r="CX92" s="62">
        <v>0</v>
      </c>
      <c r="CY92" s="1">
        <f t="shared" si="114"/>
        <v>0</v>
      </c>
      <c r="CZ92" s="62"/>
      <c r="DA92" s="1">
        <f t="shared" si="115"/>
        <v>0</v>
      </c>
      <c r="DB92" s="62">
        <v>0</v>
      </c>
      <c r="DC92" s="1">
        <f t="shared" si="116"/>
        <v>0</v>
      </c>
      <c r="DD92" s="62">
        <v>0</v>
      </c>
      <c r="DE92" s="1">
        <f t="shared" si="117"/>
        <v>0</v>
      </c>
      <c r="DF92" s="62">
        <v>0</v>
      </c>
      <c r="DG92" s="1">
        <f t="shared" si="118"/>
        <v>0</v>
      </c>
      <c r="DH92" s="32">
        <f t="shared" si="119"/>
        <v>0</v>
      </c>
      <c r="DI92" s="33"/>
      <c r="DJ92" s="34">
        <f t="shared" si="120"/>
        <v>0</v>
      </c>
      <c r="DK92" s="33"/>
      <c r="DL92" s="34">
        <f t="shared" si="121"/>
        <v>0</v>
      </c>
      <c r="DM92" s="33"/>
      <c r="DN92" s="34">
        <f t="shared" si="122"/>
        <v>0</v>
      </c>
      <c r="DO92" s="34">
        <f t="shared" si="123"/>
        <v>0</v>
      </c>
      <c r="DP92" s="36">
        <f t="shared" si="124"/>
        <v>0</v>
      </c>
    </row>
    <row r="93" spans="1:120" ht="15.5">
      <c r="A93" s="29"/>
      <c r="B93" s="84"/>
      <c r="C93" s="60" t="s">
        <v>163</v>
      </c>
      <c r="D93" s="61">
        <v>50.4</v>
      </c>
      <c r="E93" s="1">
        <f t="shared" si="65"/>
        <v>0</v>
      </c>
      <c r="F93" s="62">
        <v>39</v>
      </c>
      <c r="G93" s="1">
        <f t="shared" si="66"/>
        <v>0</v>
      </c>
      <c r="H93" s="63">
        <v>4</v>
      </c>
      <c r="I93" s="1">
        <f t="shared" si="67"/>
        <v>0</v>
      </c>
      <c r="J93" s="62">
        <v>50.4</v>
      </c>
      <c r="K93" s="1">
        <f t="shared" si="68"/>
        <v>0</v>
      </c>
      <c r="L93" s="63">
        <v>45</v>
      </c>
      <c r="M93" s="1">
        <f t="shared" si="69"/>
        <v>0</v>
      </c>
      <c r="N93" s="63">
        <v>65</v>
      </c>
      <c r="O93" s="1">
        <f t="shared" si="70"/>
        <v>0</v>
      </c>
      <c r="P93" s="63">
        <v>168</v>
      </c>
      <c r="Q93" s="1">
        <f t="shared" si="71"/>
        <v>0</v>
      </c>
      <c r="R93" s="63">
        <v>86</v>
      </c>
      <c r="S93" s="1">
        <f t="shared" si="72"/>
        <v>0</v>
      </c>
      <c r="T93" s="63">
        <v>1</v>
      </c>
      <c r="U93" s="1">
        <f t="shared" si="73"/>
        <v>0</v>
      </c>
      <c r="V93" s="63">
        <v>0</v>
      </c>
      <c r="W93" s="1">
        <f t="shared" si="74"/>
        <v>0</v>
      </c>
      <c r="X93" s="63">
        <v>0</v>
      </c>
      <c r="Y93" s="1">
        <f t="shared" si="75"/>
        <v>0</v>
      </c>
      <c r="Z93" s="63">
        <v>6</v>
      </c>
      <c r="AA93" s="1">
        <f t="shared" si="76"/>
        <v>0</v>
      </c>
      <c r="AB93" s="63">
        <f>3*3*4</f>
        <v>36</v>
      </c>
      <c r="AC93" s="1">
        <f t="shared" si="77"/>
        <v>0</v>
      </c>
      <c r="AD93" s="63">
        <v>2</v>
      </c>
      <c r="AE93" s="1">
        <f t="shared" si="78"/>
        <v>0</v>
      </c>
      <c r="AF93" s="63">
        <v>0</v>
      </c>
      <c r="AG93" s="1">
        <f t="shared" si="79"/>
        <v>0</v>
      </c>
      <c r="AH93" s="63">
        <v>1</v>
      </c>
      <c r="AI93" s="1">
        <f t="shared" si="80"/>
        <v>0</v>
      </c>
      <c r="AJ93" s="63">
        <v>1</v>
      </c>
      <c r="AK93" s="1">
        <f t="shared" si="81"/>
        <v>0</v>
      </c>
      <c r="AL93" s="63">
        <v>0</v>
      </c>
      <c r="AM93" s="1">
        <f t="shared" si="82"/>
        <v>0</v>
      </c>
      <c r="AN93" s="63">
        <v>6</v>
      </c>
      <c r="AO93" s="1">
        <f t="shared" si="83"/>
        <v>0</v>
      </c>
      <c r="AP93" s="64">
        <v>1</v>
      </c>
      <c r="AQ93" s="1">
        <f t="shared" si="84"/>
        <v>0</v>
      </c>
      <c r="AR93" s="63">
        <v>0</v>
      </c>
      <c r="AS93" s="1">
        <f t="shared" si="85"/>
        <v>0</v>
      </c>
      <c r="AT93" s="63">
        <v>1</v>
      </c>
      <c r="AU93" s="1">
        <f t="shared" si="86"/>
        <v>0</v>
      </c>
      <c r="AV93" s="62">
        <v>0</v>
      </c>
      <c r="AW93" s="1">
        <f t="shared" si="87"/>
        <v>0</v>
      </c>
      <c r="AX93" s="63"/>
      <c r="AY93" s="1">
        <f t="shared" si="88"/>
        <v>0</v>
      </c>
      <c r="AZ93" s="62"/>
      <c r="BA93" s="1">
        <f t="shared" si="89"/>
        <v>0</v>
      </c>
      <c r="BB93" s="63"/>
      <c r="BC93" s="1">
        <f t="shared" si="90"/>
        <v>0</v>
      </c>
      <c r="BD93" s="41">
        <v>0</v>
      </c>
      <c r="BE93" s="1">
        <f t="shared" si="91"/>
        <v>0</v>
      </c>
      <c r="BF93" s="63">
        <v>0</v>
      </c>
      <c r="BG93" s="2">
        <f t="shared" si="92"/>
        <v>0</v>
      </c>
      <c r="BH93" s="63">
        <v>0</v>
      </c>
      <c r="BI93" s="2">
        <f t="shared" si="93"/>
        <v>0</v>
      </c>
      <c r="BJ93" s="41">
        <v>0</v>
      </c>
      <c r="BK93" s="2">
        <f t="shared" si="94"/>
        <v>0</v>
      </c>
      <c r="BL93" s="41">
        <v>0</v>
      </c>
      <c r="BM93" s="2">
        <f t="shared" si="95"/>
        <v>0</v>
      </c>
      <c r="BN93" s="63">
        <v>0</v>
      </c>
      <c r="BO93" s="2">
        <f t="shared" si="96"/>
        <v>0</v>
      </c>
      <c r="BP93" s="63">
        <v>0</v>
      </c>
      <c r="BQ93" s="2">
        <f t="shared" si="97"/>
        <v>0</v>
      </c>
      <c r="BR93" s="63">
        <v>0</v>
      </c>
      <c r="BS93" s="1">
        <f t="shared" si="98"/>
        <v>0</v>
      </c>
      <c r="BT93" s="63">
        <v>0</v>
      </c>
      <c r="BU93" s="1">
        <f t="shared" si="99"/>
        <v>0</v>
      </c>
      <c r="BV93" s="63">
        <v>0</v>
      </c>
      <c r="BW93" s="1">
        <f t="shared" si="100"/>
        <v>0</v>
      </c>
      <c r="BX93" s="63">
        <v>0</v>
      </c>
      <c r="BY93" s="1">
        <f t="shared" si="101"/>
        <v>0</v>
      </c>
      <c r="BZ93" s="63">
        <v>0</v>
      </c>
      <c r="CA93" s="1">
        <f t="shared" si="102"/>
        <v>0</v>
      </c>
      <c r="CB93" s="63">
        <v>0</v>
      </c>
      <c r="CC93" s="1">
        <f t="shared" si="103"/>
        <v>0</v>
      </c>
      <c r="CD93" s="63">
        <v>0</v>
      </c>
      <c r="CE93" s="1">
        <f t="shared" si="104"/>
        <v>0</v>
      </c>
      <c r="CF93" s="63">
        <v>0</v>
      </c>
      <c r="CG93" s="1">
        <f t="shared" si="105"/>
        <v>0</v>
      </c>
      <c r="CH93" s="63">
        <v>0</v>
      </c>
      <c r="CI93" s="1">
        <f t="shared" si="106"/>
        <v>0</v>
      </c>
      <c r="CJ93" s="63">
        <v>1</v>
      </c>
      <c r="CK93" s="1">
        <f t="shared" si="107"/>
        <v>0</v>
      </c>
      <c r="CL93" s="63">
        <v>0</v>
      </c>
      <c r="CM93" s="1">
        <f t="shared" si="108"/>
        <v>0</v>
      </c>
      <c r="CN93" s="63"/>
      <c r="CO93" s="1">
        <f t="shared" si="109"/>
        <v>0</v>
      </c>
      <c r="CP93" s="63">
        <v>0</v>
      </c>
      <c r="CQ93" s="1">
        <f t="shared" si="110"/>
        <v>0</v>
      </c>
      <c r="CR93" s="63">
        <v>0</v>
      </c>
      <c r="CS93" s="1">
        <f t="shared" si="111"/>
        <v>0</v>
      </c>
      <c r="CT93" s="63">
        <v>0</v>
      </c>
      <c r="CU93" s="1">
        <f t="shared" si="112"/>
        <v>0</v>
      </c>
      <c r="CV93" s="63">
        <v>1</v>
      </c>
      <c r="CW93" s="2">
        <f t="shared" si="113"/>
        <v>0</v>
      </c>
      <c r="CX93" s="62">
        <v>1</v>
      </c>
      <c r="CY93" s="1">
        <f t="shared" si="114"/>
        <v>0</v>
      </c>
      <c r="CZ93" s="62">
        <v>1</v>
      </c>
      <c r="DA93" s="1">
        <f t="shared" si="115"/>
        <v>0</v>
      </c>
      <c r="DB93" s="62">
        <v>0</v>
      </c>
      <c r="DC93" s="1">
        <f t="shared" si="116"/>
        <v>0</v>
      </c>
      <c r="DD93" s="62">
        <v>0</v>
      </c>
      <c r="DE93" s="1">
        <f t="shared" si="117"/>
        <v>0</v>
      </c>
      <c r="DF93" s="62">
        <v>0</v>
      </c>
      <c r="DG93" s="1">
        <f t="shared" si="118"/>
        <v>0</v>
      </c>
      <c r="DH93" s="32">
        <f t="shared" si="119"/>
        <v>0</v>
      </c>
      <c r="DI93" s="33"/>
      <c r="DJ93" s="34">
        <f t="shared" si="120"/>
        <v>0</v>
      </c>
      <c r="DK93" s="33"/>
      <c r="DL93" s="34">
        <f t="shared" si="121"/>
        <v>0</v>
      </c>
      <c r="DM93" s="33"/>
      <c r="DN93" s="34">
        <f t="shared" si="122"/>
        <v>0</v>
      </c>
      <c r="DO93" s="34">
        <f t="shared" si="123"/>
        <v>0</v>
      </c>
      <c r="DP93" s="36">
        <f t="shared" si="124"/>
        <v>0</v>
      </c>
    </row>
    <row r="94" spans="1:120" ht="15.5">
      <c r="A94" s="29"/>
      <c r="B94" s="84"/>
      <c r="C94" s="60" t="s">
        <v>164</v>
      </c>
      <c r="D94" s="61">
        <v>96.9</v>
      </c>
      <c r="E94" s="1">
        <f t="shared" si="65"/>
        <v>0</v>
      </c>
      <c r="F94" s="62">
        <v>45</v>
      </c>
      <c r="G94" s="1">
        <f t="shared" si="66"/>
        <v>0</v>
      </c>
      <c r="H94" s="63">
        <v>6</v>
      </c>
      <c r="I94" s="1">
        <f t="shared" si="67"/>
        <v>0</v>
      </c>
      <c r="J94" s="62">
        <v>96.9</v>
      </c>
      <c r="K94" s="1">
        <f t="shared" si="68"/>
        <v>0</v>
      </c>
      <c r="L94" s="63">
        <v>61</v>
      </c>
      <c r="M94" s="1">
        <f t="shared" si="69"/>
        <v>0</v>
      </c>
      <c r="N94" s="63">
        <v>61</v>
      </c>
      <c r="O94" s="1">
        <f t="shared" si="70"/>
        <v>0</v>
      </c>
      <c r="P94" s="63">
        <f>294+29</f>
        <v>323</v>
      </c>
      <c r="Q94" s="1">
        <f t="shared" si="71"/>
        <v>0</v>
      </c>
      <c r="R94" s="63">
        <v>99</v>
      </c>
      <c r="S94" s="1">
        <f t="shared" si="72"/>
        <v>0</v>
      </c>
      <c r="T94" s="63">
        <v>3</v>
      </c>
      <c r="U94" s="1">
        <f t="shared" si="73"/>
        <v>0</v>
      </c>
      <c r="V94" s="63">
        <v>4</v>
      </c>
      <c r="W94" s="1">
        <f t="shared" si="74"/>
        <v>0</v>
      </c>
      <c r="X94" s="63">
        <v>0</v>
      </c>
      <c r="Y94" s="1">
        <f t="shared" si="75"/>
        <v>0</v>
      </c>
      <c r="Z94" s="63">
        <v>6</v>
      </c>
      <c r="AA94" s="1">
        <f t="shared" si="76"/>
        <v>0</v>
      </c>
      <c r="AB94" s="63">
        <v>0</v>
      </c>
      <c r="AC94" s="1">
        <f t="shared" si="77"/>
        <v>0</v>
      </c>
      <c r="AD94" s="63">
        <v>0</v>
      </c>
      <c r="AE94" s="1">
        <f t="shared" si="78"/>
        <v>0</v>
      </c>
      <c r="AF94" s="63">
        <v>0</v>
      </c>
      <c r="AG94" s="1">
        <f t="shared" si="79"/>
        <v>0</v>
      </c>
      <c r="AH94" s="63">
        <v>0</v>
      </c>
      <c r="AI94" s="1">
        <f t="shared" si="80"/>
        <v>0</v>
      </c>
      <c r="AJ94" s="63">
        <v>0</v>
      </c>
      <c r="AK94" s="1">
        <f t="shared" si="81"/>
        <v>0</v>
      </c>
      <c r="AL94" s="63">
        <v>0</v>
      </c>
      <c r="AM94" s="1">
        <f t="shared" si="82"/>
        <v>0</v>
      </c>
      <c r="AN94" s="63">
        <v>1</v>
      </c>
      <c r="AO94" s="1">
        <f t="shared" si="83"/>
        <v>0</v>
      </c>
      <c r="AP94" s="63">
        <v>0</v>
      </c>
      <c r="AQ94" s="1">
        <f t="shared" si="84"/>
        <v>0</v>
      </c>
      <c r="AR94" s="63">
        <v>2</v>
      </c>
      <c r="AS94" s="1">
        <f t="shared" si="85"/>
        <v>0</v>
      </c>
      <c r="AT94" s="63">
        <v>1</v>
      </c>
      <c r="AU94" s="1">
        <f t="shared" si="86"/>
        <v>0</v>
      </c>
      <c r="AV94" s="62">
        <v>0</v>
      </c>
      <c r="AW94" s="1">
        <f t="shared" si="87"/>
        <v>0</v>
      </c>
      <c r="AX94" s="63"/>
      <c r="AY94" s="1">
        <f t="shared" si="88"/>
        <v>0</v>
      </c>
      <c r="AZ94" s="62"/>
      <c r="BA94" s="1">
        <f t="shared" si="89"/>
        <v>0</v>
      </c>
      <c r="BB94" s="63"/>
      <c r="BC94" s="1">
        <f t="shared" si="90"/>
        <v>0</v>
      </c>
      <c r="BD94" s="41">
        <v>0</v>
      </c>
      <c r="BE94" s="1">
        <f t="shared" si="91"/>
        <v>0</v>
      </c>
      <c r="BF94" s="63">
        <v>0</v>
      </c>
      <c r="BG94" s="2">
        <f t="shared" si="92"/>
        <v>0</v>
      </c>
      <c r="BH94" s="63">
        <v>0</v>
      </c>
      <c r="BI94" s="2">
        <f t="shared" si="93"/>
        <v>0</v>
      </c>
      <c r="BJ94" s="41">
        <v>0</v>
      </c>
      <c r="BK94" s="2">
        <f t="shared" si="94"/>
        <v>0</v>
      </c>
      <c r="BL94" s="41">
        <v>0</v>
      </c>
      <c r="BM94" s="2">
        <f t="shared" si="95"/>
        <v>0</v>
      </c>
      <c r="BN94" s="63">
        <v>0</v>
      </c>
      <c r="BO94" s="2">
        <f t="shared" si="96"/>
        <v>0</v>
      </c>
      <c r="BP94" s="63">
        <v>0</v>
      </c>
      <c r="BQ94" s="2">
        <f t="shared" si="97"/>
        <v>0</v>
      </c>
      <c r="BR94" s="63">
        <v>0</v>
      </c>
      <c r="BS94" s="1">
        <f t="shared" si="98"/>
        <v>0</v>
      </c>
      <c r="BT94" s="63">
        <v>2</v>
      </c>
      <c r="BU94" s="1">
        <f t="shared" si="99"/>
        <v>0</v>
      </c>
      <c r="BV94" s="63">
        <v>4</v>
      </c>
      <c r="BW94" s="1">
        <f t="shared" si="100"/>
        <v>0</v>
      </c>
      <c r="BX94" s="63">
        <v>4</v>
      </c>
      <c r="BY94" s="1">
        <f t="shared" si="101"/>
        <v>0</v>
      </c>
      <c r="BZ94" s="63">
        <v>0</v>
      </c>
      <c r="CA94" s="1">
        <f t="shared" si="102"/>
        <v>0</v>
      </c>
      <c r="CB94" s="63">
        <v>0</v>
      </c>
      <c r="CC94" s="1">
        <f t="shared" si="103"/>
        <v>0</v>
      </c>
      <c r="CD94" s="63">
        <v>0</v>
      </c>
      <c r="CE94" s="1">
        <f t="shared" si="104"/>
        <v>0</v>
      </c>
      <c r="CF94" s="63">
        <v>0</v>
      </c>
      <c r="CG94" s="1">
        <f t="shared" si="105"/>
        <v>0</v>
      </c>
      <c r="CH94" s="63">
        <v>0</v>
      </c>
      <c r="CI94" s="1">
        <f t="shared" si="106"/>
        <v>0</v>
      </c>
      <c r="CJ94" s="63">
        <v>0</v>
      </c>
      <c r="CK94" s="1">
        <f t="shared" si="107"/>
        <v>0</v>
      </c>
      <c r="CL94" s="63">
        <v>0</v>
      </c>
      <c r="CM94" s="1">
        <f t="shared" si="108"/>
        <v>0</v>
      </c>
      <c r="CN94" s="63">
        <v>0</v>
      </c>
      <c r="CO94" s="1">
        <f t="shared" si="109"/>
        <v>0</v>
      </c>
      <c r="CP94" s="63">
        <v>0</v>
      </c>
      <c r="CQ94" s="1">
        <f t="shared" si="110"/>
        <v>0</v>
      </c>
      <c r="CR94" s="63">
        <v>0</v>
      </c>
      <c r="CS94" s="1">
        <f t="shared" si="111"/>
        <v>0</v>
      </c>
      <c r="CT94" s="63">
        <v>0</v>
      </c>
      <c r="CU94" s="1">
        <f t="shared" si="112"/>
        <v>0</v>
      </c>
      <c r="CV94" s="63">
        <v>1</v>
      </c>
      <c r="CW94" s="2">
        <f t="shared" si="113"/>
        <v>0</v>
      </c>
      <c r="CX94" s="62">
        <v>0</v>
      </c>
      <c r="CY94" s="1">
        <f t="shared" si="114"/>
        <v>0</v>
      </c>
      <c r="CZ94" s="62"/>
      <c r="DA94" s="1">
        <f t="shared" si="115"/>
        <v>0</v>
      </c>
      <c r="DB94" s="62">
        <v>0</v>
      </c>
      <c r="DC94" s="1">
        <f t="shared" si="116"/>
        <v>0</v>
      </c>
      <c r="DD94" s="62">
        <v>0</v>
      </c>
      <c r="DE94" s="1">
        <f t="shared" si="117"/>
        <v>0</v>
      </c>
      <c r="DF94" s="62">
        <v>0</v>
      </c>
      <c r="DG94" s="1">
        <f t="shared" si="118"/>
        <v>0</v>
      </c>
      <c r="DH94" s="32">
        <f t="shared" si="119"/>
        <v>0</v>
      </c>
      <c r="DI94" s="33"/>
      <c r="DJ94" s="34">
        <f t="shared" si="120"/>
        <v>0</v>
      </c>
      <c r="DK94" s="33"/>
      <c r="DL94" s="34">
        <f t="shared" si="121"/>
        <v>0</v>
      </c>
      <c r="DM94" s="33"/>
      <c r="DN94" s="34">
        <f t="shared" si="122"/>
        <v>0</v>
      </c>
      <c r="DO94" s="34">
        <f t="shared" si="123"/>
        <v>0</v>
      </c>
      <c r="DP94" s="36">
        <f t="shared" si="124"/>
        <v>0</v>
      </c>
    </row>
    <row r="95" spans="1:120" ht="15.5">
      <c r="A95" s="29"/>
      <c r="B95" s="84"/>
      <c r="C95" s="60" t="s">
        <v>165</v>
      </c>
      <c r="D95" s="61">
        <f>+F95+J95</f>
        <v>343.25</v>
      </c>
      <c r="E95" s="1">
        <f t="shared" si="65"/>
        <v>0</v>
      </c>
      <c r="F95" s="62">
        <v>125</v>
      </c>
      <c r="G95" s="1">
        <f t="shared" si="66"/>
        <v>0</v>
      </c>
      <c r="H95" s="63">
        <v>22</v>
      </c>
      <c r="I95" s="1">
        <f t="shared" si="67"/>
        <v>0</v>
      </c>
      <c r="J95" s="62">
        <f>+P95*0.15</f>
        <v>218.25</v>
      </c>
      <c r="K95" s="1">
        <f t="shared" si="68"/>
        <v>0</v>
      </c>
      <c r="L95" s="63">
        <v>0</v>
      </c>
      <c r="M95" s="1">
        <f t="shared" si="69"/>
        <v>0</v>
      </c>
      <c r="N95" s="63">
        <v>82</v>
      </c>
      <c r="O95" s="1">
        <f t="shared" si="70"/>
        <v>0</v>
      </c>
      <c r="P95" s="63">
        <f>82+923+450</f>
        <v>1455</v>
      </c>
      <c r="Q95" s="1">
        <f t="shared" si="71"/>
        <v>0</v>
      </c>
      <c r="R95" s="63">
        <v>645</v>
      </c>
      <c r="S95" s="1">
        <f t="shared" si="72"/>
        <v>0</v>
      </c>
      <c r="T95" s="63">
        <v>1</v>
      </c>
      <c r="U95" s="1">
        <f t="shared" si="73"/>
        <v>0</v>
      </c>
      <c r="V95" s="63">
        <v>6</v>
      </c>
      <c r="W95" s="1">
        <f t="shared" si="74"/>
        <v>0</v>
      </c>
      <c r="X95" s="63">
        <v>0</v>
      </c>
      <c r="Y95" s="1">
        <f t="shared" si="75"/>
        <v>0</v>
      </c>
      <c r="Z95" s="63">
        <v>12</v>
      </c>
      <c r="AA95" s="1">
        <f t="shared" si="76"/>
        <v>0</v>
      </c>
      <c r="AB95" s="63">
        <v>0</v>
      </c>
      <c r="AC95" s="1">
        <f t="shared" si="77"/>
        <v>0</v>
      </c>
      <c r="AD95" s="63">
        <v>0</v>
      </c>
      <c r="AE95" s="1">
        <f t="shared" si="78"/>
        <v>0</v>
      </c>
      <c r="AF95" s="63">
        <v>0</v>
      </c>
      <c r="AG95" s="1">
        <f t="shared" si="79"/>
        <v>0</v>
      </c>
      <c r="AH95" s="63">
        <v>0</v>
      </c>
      <c r="AI95" s="1">
        <f t="shared" si="80"/>
        <v>0</v>
      </c>
      <c r="AJ95" s="63">
        <v>0</v>
      </c>
      <c r="AK95" s="1">
        <f t="shared" si="81"/>
        <v>0</v>
      </c>
      <c r="AL95" s="63">
        <v>0</v>
      </c>
      <c r="AM95" s="1">
        <f t="shared" si="82"/>
        <v>0</v>
      </c>
      <c r="AN95" s="63">
        <v>0</v>
      </c>
      <c r="AO95" s="1">
        <f t="shared" si="83"/>
        <v>0</v>
      </c>
      <c r="AP95" s="64">
        <v>1</v>
      </c>
      <c r="AQ95" s="1">
        <f t="shared" si="84"/>
        <v>0</v>
      </c>
      <c r="AR95" s="63">
        <v>2</v>
      </c>
      <c r="AS95" s="1">
        <f t="shared" si="85"/>
        <v>0</v>
      </c>
      <c r="AT95" s="63">
        <v>1</v>
      </c>
      <c r="AU95" s="1">
        <f t="shared" si="86"/>
        <v>0</v>
      </c>
      <c r="AV95" s="62">
        <v>0</v>
      </c>
      <c r="AW95" s="1">
        <f t="shared" si="87"/>
        <v>0</v>
      </c>
      <c r="AX95" s="63"/>
      <c r="AY95" s="1">
        <f t="shared" si="88"/>
        <v>0</v>
      </c>
      <c r="AZ95" s="62"/>
      <c r="BA95" s="1">
        <f t="shared" si="89"/>
        <v>0</v>
      </c>
      <c r="BB95" s="63"/>
      <c r="BC95" s="1">
        <f t="shared" si="90"/>
        <v>0</v>
      </c>
      <c r="BD95" s="41">
        <v>0</v>
      </c>
      <c r="BE95" s="1">
        <f t="shared" si="91"/>
        <v>0</v>
      </c>
      <c r="BF95" s="63">
        <v>0</v>
      </c>
      <c r="BG95" s="2">
        <f t="shared" si="92"/>
        <v>0</v>
      </c>
      <c r="BH95" s="63">
        <v>0</v>
      </c>
      <c r="BI95" s="2">
        <f t="shared" si="93"/>
        <v>0</v>
      </c>
      <c r="BJ95" s="41">
        <v>0</v>
      </c>
      <c r="BK95" s="2">
        <f t="shared" si="94"/>
        <v>0</v>
      </c>
      <c r="BL95" s="41">
        <v>0</v>
      </c>
      <c r="BM95" s="2">
        <f t="shared" si="95"/>
        <v>0</v>
      </c>
      <c r="BN95" s="63">
        <v>0</v>
      </c>
      <c r="BO95" s="2">
        <f t="shared" si="96"/>
        <v>0</v>
      </c>
      <c r="BP95" s="63">
        <v>0</v>
      </c>
      <c r="BQ95" s="2">
        <f t="shared" si="97"/>
        <v>0</v>
      </c>
      <c r="BR95" s="63">
        <v>0</v>
      </c>
      <c r="BS95" s="1">
        <f t="shared" si="98"/>
        <v>0</v>
      </c>
      <c r="BT95" s="63"/>
      <c r="BU95" s="1">
        <f t="shared" si="99"/>
        <v>0</v>
      </c>
      <c r="BV95" s="63">
        <v>4</v>
      </c>
      <c r="BW95" s="1">
        <f t="shared" si="100"/>
        <v>0</v>
      </c>
      <c r="BX95" s="63">
        <v>6</v>
      </c>
      <c r="BY95" s="1">
        <f t="shared" si="101"/>
        <v>0</v>
      </c>
      <c r="BZ95" s="63">
        <v>0</v>
      </c>
      <c r="CA95" s="1">
        <f t="shared" si="102"/>
        <v>0</v>
      </c>
      <c r="CB95" s="63">
        <v>0</v>
      </c>
      <c r="CC95" s="1">
        <f t="shared" si="103"/>
        <v>0</v>
      </c>
      <c r="CD95" s="63">
        <v>0</v>
      </c>
      <c r="CE95" s="1">
        <f t="shared" si="104"/>
        <v>0</v>
      </c>
      <c r="CF95" s="63">
        <v>0</v>
      </c>
      <c r="CG95" s="1">
        <f t="shared" si="105"/>
        <v>0</v>
      </c>
      <c r="CH95" s="63">
        <v>0</v>
      </c>
      <c r="CI95" s="1">
        <f t="shared" si="106"/>
        <v>0</v>
      </c>
      <c r="CJ95" s="63">
        <v>0</v>
      </c>
      <c r="CK95" s="1">
        <f t="shared" si="107"/>
        <v>0</v>
      </c>
      <c r="CL95" s="63">
        <v>0</v>
      </c>
      <c r="CM95" s="1">
        <f t="shared" si="108"/>
        <v>0</v>
      </c>
      <c r="CN95" s="63">
        <v>0</v>
      </c>
      <c r="CO95" s="1">
        <f t="shared" si="109"/>
        <v>0</v>
      </c>
      <c r="CP95" s="63">
        <v>0</v>
      </c>
      <c r="CQ95" s="1">
        <f t="shared" si="110"/>
        <v>0</v>
      </c>
      <c r="CR95" s="63">
        <v>0</v>
      </c>
      <c r="CS95" s="1">
        <f t="shared" si="111"/>
        <v>0</v>
      </c>
      <c r="CT95" s="63">
        <v>0</v>
      </c>
      <c r="CU95" s="1">
        <f t="shared" si="112"/>
        <v>0</v>
      </c>
      <c r="CV95" s="63">
        <v>1</v>
      </c>
      <c r="CW95" s="2">
        <f t="shared" si="113"/>
        <v>0</v>
      </c>
      <c r="CX95" s="62">
        <v>0</v>
      </c>
      <c r="CY95" s="1">
        <f t="shared" si="114"/>
        <v>0</v>
      </c>
      <c r="CZ95" s="62"/>
      <c r="DA95" s="1">
        <f t="shared" si="115"/>
        <v>0</v>
      </c>
      <c r="DB95" s="62">
        <f>+(22+11)*14-22*4-18+10</f>
        <v>366</v>
      </c>
      <c r="DC95" s="1">
        <f t="shared" si="116"/>
        <v>0</v>
      </c>
      <c r="DD95" s="62">
        <f>22*2*2</f>
        <v>88</v>
      </c>
      <c r="DE95" s="1">
        <f t="shared" si="117"/>
        <v>0</v>
      </c>
      <c r="DF95" s="62">
        <v>0</v>
      </c>
      <c r="DG95" s="1">
        <f t="shared" si="118"/>
        <v>0</v>
      </c>
      <c r="DH95" s="32">
        <f t="shared" si="119"/>
        <v>0</v>
      </c>
      <c r="DI95" s="33"/>
      <c r="DJ95" s="34">
        <f t="shared" si="120"/>
        <v>0</v>
      </c>
      <c r="DK95" s="33"/>
      <c r="DL95" s="34">
        <f t="shared" si="121"/>
        <v>0</v>
      </c>
      <c r="DM95" s="33"/>
      <c r="DN95" s="34">
        <f t="shared" si="122"/>
        <v>0</v>
      </c>
      <c r="DO95" s="34">
        <f t="shared" si="123"/>
        <v>0</v>
      </c>
      <c r="DP95" s="36">
        <f t="shared" si="124"/>
        <v>0</v>
      </c>
    </row>
    <row r="96" spans="1:120" ht="15.5">
      <c r="A96" s="29"/>
      <c r="B96" s="84"/>
      <c r="C96" s="60" t="s">
        <v>166</v>
      </c>
      <c r="D96" s="61">
        <v>15</v>
      </c>
      <c r="E96" s="1">
        <f t="shared" si="65"/>
        <v>0</v>
      </c>
      <c r="F96" s="62">
        <v>5</v>
      </c>
      <c r="G96" s="1">
        <f t="shared" si="66"/>
        <v>0</v>
      </c>
      <c r="H96" s="63">
        <v>5</v>
      </c>
      <c r="I96" s="1">
        <f t="shared" si="67"/>
        <v>0</v>
      </c>
      <c r="J96" s="62">
        <v>28.5</v>
      </c>
      <c r="K96" s="1">
        <f t="shared" si="68"/>
        <v>0</v>
      </c>
      <c r="L96" s="63">
        <v>0</v>
      </c>
      <c r="M96" s="1">
        <f t="shared" si="69"/>
        <v>0</v>
      </c>
      <c r="N96" s="63">
        <v>37</v>
      </c>
      <c r="O96" s="1">
        <f t="shared" si="70"/>
        <v>0</v>
      </c>
      <c r="P96" s="63">
        <v>101</v>
      </c>
      <c r="Q96" s="1">
        <f t="shared" si="71"/>
        <v>0</v>
      </c>
      <c r="R96" s="63">
        <v>0</v>
      </c>
      <c r="S96" s="1">
        <f t="shared" si="72"/>
        <v>0</v>
      </c>
      <c r="T96" s="63">
        <v>0</v>
      </c>
      <c r="U96" s="1">
        <f t="shared" si="73"/>
        <v>0</v>
      </c>
      <c r="V96" s="63">
        <v>0</v>
      </c>
      <c r="W96" s="1">
        <f t="shared" si="74"/>
        <v>0</v>
      </c>
      <c r="X96" s="63">
        <v>0</v>
      </c>
      <c r="Y96" s="1">
        <f t="shared" si="75"/>
        <v>0</v>
      </c>
      <c r="Z96" s="63">
        <v>4</v>
      </c>
      <c r="AA96" s="1">
        <f t="shared" si="76"/>
        <v>0</v>
      </c>
      <c r="AB96" s="63">
        <v>8</v>
      </c>
      <c r="AC96" s="1">
        <f t="shared" si="77"/>
        <v>0</v>
      </c>
      <c r="AD96" s="63">
        <v>1</v>
      </c>
      <c r="AE96" s="1">
        <f t="shared" si="78"/>
        <v>0</v>
      </c>
      <c r="AF96" s="63">
        <v>0</v>
      </c>
      <c r="AG96" s="1">
        <f t="shared" si="79"/>
        <v>0</v>
      </c>
      <c r="AH96" s="63">
        <v>0</v>
      </c>
      <c r="AI96" s="1">
        <f t="shared" si="80"/>
        <v>0</v>
      </c>
      <c r="AJ96" s="63">
        <v>0</v>
      </c>
      <c r="AK96" s="1">
        <f t="shared" si="81"/>
        <v>0</v>
      </c>
      <c r="AL96" s="63">
        <v>1</v>
      </c>
      <c r="AM96" s="1">
        <f t="shared" si="82"/>
        <v>0</v>
      </c>
      <c r="AN96" s="63">
        <v>1</v>
      </c>
      <c r="AO96" s="1">
        <f t="shared" si="83"/>
        <v>0</v>
      </c>
      <c r="AP96" s="64">
        <v>0</v>
      </c>
      <c r="AQ96" s="1">
        <f t="shared" si="84"/>
        <v>0</v>
      </c>
      <c r="AR96" s="63">
        <v>3</v>
      </c>
      <c r="AS96" s="1">
        <f t="shared" si="85"/>
        <v>0</v>
      </c>
      <c r="AT96" s="63">
        <v>1</v>
      </c>
      <c r="AU96" s="1">
        <f t="shared" si="86"/>
        <v>0</v>
      </c>
      <c r="AV96" s="62">
        <v>0</v>
      </c>
      <c r="AW96" s="1">
        <f t="shared" si="87"/>
        <v>0</v>
      </c>
      <c r="AX96" s="63"/>
      <c r="AY96" s="1">
        <f t="shared" si="88"/>
        <v>0</v>
      </c>
      <c r="AZ96" s="62"/>
      <c r="BA96" s="1">
        <f t="shared" si="89"/>
        <v>0</v>
      </c>
      <c r="BB96" s="63"/>
      <c r="BC96" s="1">
        <f t="shared" si="90"/>
        <v>0</v>
      </c>
      <c r="BD96" s="41">
        <v>0</v>
      </c>
      <c r="BE96" s="1">
        <f t="shared" si="91"/>
        <v>0</v>
      </c>
      <c r="BF96" s="63">
        <v>0</v>
      </c>
      <c r="BG96" s="2">
        <f t="shared" si="92"/>
        <v>0</v>
      </c>
      <c r="BH96" s="63">
        <v>0</v>
      </c>
      <c r="BI96" s="2">
        <f t="shared" si="93"/>
        <v>0</v>
      </c>
      <c r="BJ96" s="41">
        <v>0</v>
      </c>
      <c r="BK96" s="2">
        <f t="shared" si="94"/>
        <v>0</v>
      </c>
      <c r="BL96" s="41">
        <v>0</v>
      </c>
      <c r="BM96" s="2">
        <f t="shared" si="95"/>
        <v>0</v>
      </c>
      <c r="BN96" s="63"/>
      <c r="BO96" s="2">
        <f t="shared" si="96"/>
        <v>0</v>
      </c>
      <c r="BP96" s="63"/>
      <c r="BQ96" s="2">
        <f t="shared" si="97"/>
        <v>0</v>
      </c>
      <c r="BR96" s="63"/>
      <c r="BS96" s="1">
        <f t="shared" si="98"/>
        <v>0</v>
      </c>
      <c r="BT96" s="63">
        <v>0</v>
      </c>
      <c r="BU96" s="1">
        <f t="shared" si="99"/>
        <v>0</v>
      </c>
      <c r="BV96" s="63">
        <v>2</v>
      </c>
      <c r="BW96" s="1">
        <f t="shared" si="100"/>
        <v>0</v>
      </c>
      <c r="BX96" s="63">
        <v>2</v>
      </c>
      <c r="BY96" s="1">
        <f t="shared" si="101"/>
        <v>0</v>
      </c>
      <c r="BZ96" s="63"/>
      <c r="CA96" s="1">
        <f t="shared" si="102"/>
        <v>0</v>
      </c>
      <c r="CB96" s="63"/>
      <c r="CC96" s="1">
        <f t="shared" si="103"/>
        <v>0</v>
      </c>
      <c r="CD96" s="63">
        <v>0</v>
      </c>
      <c r="CE96" s="1">
        <f t="shared" si="104"/>
        <v>0</v>
      </c>
      <c r="CF96" s="63">
        <v>0</v>
      </c>
      <c r="CG96" s="1">
        <f t="shared" si="105"/>
        <v>0</v>
      </c>
      <c r="CH96" s="63">
        <v>0</v>
      </c>
      <c r="CI96" s="1">
        <f t="shared" si="106"/>
        <v>0</v>
      </c>
      <c r="CJ96" s="63">
        <v>0</v>
      </c>
      <c r="CK96" s="1">
        <f t="shared" si="107"/>
        <v>0</v>
      </c>
      <c r="CL96" s="63">
        <v>0</v>
      </c>
      <c r="CM96" s="1">
        <f t="shared" si="108"/>
        <v>0</v>
      </c>
      <c r="CN96" s="63"/>
      <c r="CO96" s="1">
        <f t="shared" si="109"/>
        <v>0</v>
      </c>
      <c r="CP96" s="63">
        <v>0</v>
      </c>
      <c r="CQ96" s="1">
        <f t="shared" si="110"/>
        <v>0</v>
      </c>
      <c r="CR96" s="63">
        <v>0</v>
      </c>
      <c r="CS96" s="1">
        <f t="shared" si="111"/>
        <v>0</v>
      </c>
      <c r="CT96" s="63"/>
      <c r="CU96" s="1">
        <f t="shared" si="112"/>
        <v>0</v>
      </c>
      <c r="CV96" s="63">
        <v>1</v>
      </c>
      <c r="CW96" s="2">
        <f t="shared" si="113"/>
        <v>0</v>
      </c>
      <c r="CX96" s="62">
        <v>0</v>
      </c>
      <c r="CY96" s="1">
        <f t="shared" si="114"/>
        <v>0</v>
      </c>
      <c r="CZ96" s="62"/>
      <c r="DA96" s="1">
        <f t="shared" si="115"/>
        <v>0</v>
      </c>
      <c r="DB96" s="62">
        <v>0</v>
      </c>
      <c r="DC96" s="1">
        <f t="shared" si="116"/>
        <v>0</v>
      </c>
      <c r="DD96" s="62">
        <v>0</v>
      </c>
      <c r="DE96" s="1">
        <f t="shared" si="117"/>
        <v>0</v>
      </c>
      <c r="DF96" s="62">
        <v>0</v>
      </c>
      <c r="DG96" s="1">
        <f t="shared" si="118"/>
        <v>0</v>
      </c>
      <c r="DH96" s="32">
        <f t="shared" si="119"/>
        <v>0</v>
      </c>
      <c r="DI96" s="33"/>
      <c r="DJ96" s="34">
        <f t="shared" ref="DJ96" si="125">+DI96*DH96</f>
        <v>0</v>
      </c>
      <c r="DK96" s="33"/>
      <c r="DL96" s="34">
        <f t="shared" ref="DL96" si="126">+DK96*DH96</f>
        <v>0</v>
      </c>
      <c r="DM96" s="33"/>
      <c r="DN96" s="34">
        <f t="shared" ref="DN96" si="127">+DM96*DH96</f>
        <v>0</v>
      </c>
      <c r="DO96" s="34">
        <f t="shared" ref="DO96" si="128">+$DO$2*DL96</f>
        <v>0</v>
      </c>
      <c r="DP96" s="36">
        <f t="shared" ref="DP96" si="129">+DH96+DJ96+DL96+DN96+DO96</f>
        <v>0</v>
      </c>
    </row>
    <row r="97" spans="1:120" ht="15.5">
      <c r="A97" s="29"/>
      <c r="B97" s="84"/>
      <c r="C97" s="60" t="s">
        <v>167</v>
      </c>
      <c r="D97" s="61">
        <v>29.891999999999999</v>
      </c>
      <c r="E97" s="1">
        <f t="shared" si="65"/>
        <v>0</v>
      </c>
      <c r="F97" s="62">
        <v>29.891999999999999</v>
      </c>
      <c r="G97" s="1">
        <f t="shared" si="66"/>
        <v>0</v>
      </c>
      <c r="H97" s="63">
        <v>11</v>
      </c>
      <c r="I97" s="1">
        <f t="shared" si="67"/>
        <v>0</v>
      </c>
      <c r="J97" s="62">
        <v>29.891999999999999</v>
      </c>
      <c r="K97" s="1">
        <f t="shared" si="68"/>
        <v>0</v>
      </c>
      <c r="L97" s="63">
        <v>12</v>
      </c>
      <c r="M97" s="1">
        <f t="shared" si="69"/>
        <v>0</v>
      </c>
      <c r="N97" s="63">
        <v>19</v>
      </c>
      <c r="O97" s="1">
        <f t="shared" si="70"/>
        <v>0</v>
      </c>
      <c r="P97" s="63">
        <f>74.72+24.92</f>
        <v>99.64</v>
      </c>
      <c r="Q97" s="1">
        <f t="shared" si="71"/>
        <v>0</v>
      </c>
      <c r="R97" s="63">
        <v>41.65</v>
      </c>
      <c r="S97" s="1">
        <f t="shared" si="72"/>
        <v>0</v>
      </c>
      <c r="T97" s="63">
        <v>1</v>
      </c>
      <c r="U97" s="1">
        <f t="shared" si="73"/>
        <v>0</v>
      </c>
      <c r="V97" s="63">
        <v>2</v>
      </c>
      <c r="W97" s="1">
        <f t="shared" si="74"/>
        <v>0</v>
      </c>
      <c r="X97" s="63">
        <v>0</v>
      </c>
      <c r="Y97" s="1">
        <f t="shared" si="75"/>
        <v>0</v>
      </c>
      <c r="Z97" s="63">
        <v>2</v>
      </c>
      <c r="AA97" s="1">
        <f t="shared" si="76"/>
        <v>0</v>
      </c>
      <c r="AB97" s="63">
        <v>0</v>
      </c>
      <c r="AC97" s="1">
        <f t="shared" si="77"/>
        <v>0</v>
      </c>
      <c r="AD97" s="63">
        <v>0</v>
      </c>
      <c r="AE97" s="1">
        <f t="shared" si="78"/>
        <v>0</v>
      </c>
      <c r="AF97" s="63">
        <v>0</v>
      </c>
      <c r="AG97" s="1">
        <f t="shared" si="79"/>
        <v>0</v>
      </c>
      <c r="AH97" s="63">
        <v>0</v>
      </c>
      <c r="AI97" s="1">
        <f t="shared" si="80"/>
        <v>0</v>
      </c>
      <c r="AJ97" s="63">
        <v>1</v>
      </c>
      <c r="AK97" s="1">
        <f t="shared" si="81"/>
        <v>0</v>
      </c>
      <c r="AL97" s="63">
        <v>0</v>
      </c>
      <c r="AM97" s="1">
        <f t="shared" si="82"/>
        <v>0</v>
      </c>
      <c r="AN97" s="63">
        <v>1</v>
      </c>
      <c r="AO97" s="1">
        <f t="shared" si="83"/>
        <v>0</v>
      </c>
      <c r="AP97" s="64">
        <v>1</v>
      </c>
      <c r="AQ97" s="1">
        <f t="shared" si="84"/>
        <v>0</v>
      </c>
      <c r="AR97" s="63">
        <v>2</v>
      </c>
      <c r="AS97" s="1">
        <f t="shared" si="85"/>
        <v>0</v>
      </c>
      <c r="AT97" s="63">
        <v>1</v>
      </c>
      <c r="AU97" s="1">
        <f t="shared" si="86"/>
        <v>0</v>
      </c>
      <c r="AV97" s="62">
        <v>0</v>
      </c>
      <c r="AW97" s="1">
        <f t="shared" si="87"/>
        <v>0</v>
      </c>
      <c r="AX97" s="63"/>
      <c r="AY97" s="1">
        <f t="shared" si="88"/>
        <v>0</v>
      </c>
      <c r="AZ97" s="62"/>
      <c r="BA97" s="1">
        <f t="shared" si="89"/>
        <v>0</v>
      </c>
      <c r="BB97" s="63"/>
      <c r="BC97" s="1">
        <f t="shared" si="90"/>
        <v>0</v>
      </c>
      <c r="BD97" s="41">
        <v>0</v>
      </c>
      <c r="BE97" s="1">
        <f t="shared" si="91"/>
        <v>0</v>
      </c>
      <c r="BF97" s="63">
        <v>0</v>
      </c>
      <c r="BG97" s="2">
        <f t="shared" si="92"/>
        <v>0</v>
      </c>
      <c r="BH97" s="63">
        <v>0</v>
      </c>
      <c r="BI97" s="2">
        <f t="shared" si="93"/>
        <v>0</v>
      </c>
      <c r="BJ97" s="41">
        <v>0</v>
      </c>
      <c r="BK97" s="2">
        <f t="shared" si="94"/>
        <v>0</v>
      </c>
      <c r="BL97" s="41">
        <v>0</v>
      </c>
      <c r="BM97" s="2">
        <f t="shared" si="95"/>
        <v>0</v>
      </c>
      <c r="BN97" s="63"/>
      <c r="BO97" s="2">
        <f t="shared" si="96"/>
        <v>0</v>
      </c>
      <c r="BP97" s="63"/>
      <c r="BQ97" s="2">
        <f t="shared" si="97"/>
        <v>0</v>
      </c>
      <c r="BR97" s="63"/>
      <c r="BS97" s="1">
        <f t="shared" si="98"/>
        <v>0</v>
      </c>
      <c r="BT97" s="63">
        <v>0</v>
      </c>
      <c r="BU97" s="1">
        <f t="shared" si="99"/>
        <v>0</v>
      </c>
      <c r="BV97" s="63"/>
      <c r="BW97" s="1">
        <f t="shared" si="100"/>
        <v>0</v>
      </c>
      <c r="BX97" s="63"/>
      <c r="BY97" s="1">
        <f t="shared" si="101"/>
        <v>0</v>
      </c>
      <c r="BZ97" s="63"/>
      <c r="CA97" s="1">
        <f t="shared" si="102"/>
        <v>0</v>
      </c>
      <c r="CB97" s="63"/>
      <c r="CC97" s="1">
        <f t="shared" si="103"/>
        <v>0</v>
      </c>
      <c r="CD97" s="63"/>
      <c r="CE97" s="1">
        <f t="shared" si="104"/>
        <v>0</v>
      </c>
      <c r="CF97" s="63"/>
      <c r="CG97" s="1">
        <f t="shared" si="105"/>
        <v>0</v>
      </c>
      <c r="CH97" s="63"/>
      <c r="CI97" s="1">
        <f t="shared" si="106"/>
        <v>0</v>
      </c>
      <c r="CJ97" s="63"/>
      <c r="CK97" s="1">
        <f t="shared" si="107"/>
        <v>0</v>
      </c>
      <c r="CL97" s="63"/>
      <c r="CM97" s="1">
        <f t="shared" si="108"/>
        <v>0</v>
      </c>
      <c r="CN97" s="63"/>
      <c r="CO97" s="1">
        <f t="shared" si="109"/>
        <v>0</v>
      </c>
      <c r="CP97" s="63"/>
      <c r="CQ97" s="1">
        <f t="shared" si="110"/>
        <v>0</v>
      </c>
      <c r="CR97" s="63">
        <v>0</v>
      </c>
      <c r="CS97" s="1">
        <f t="shared" si="111"/>
        <v>0</v>
      </c>
      <c r="CT97" s="63"/>
      <c r="CU97" s="1">
        <f t="shared" si="112"/>
        <v>0</v>
      </c>
      <c r="CV97" s="63">
        <v>1</v>
      </c>
      <c r="CW97" s="2">
        <f t="shared" si="113"/>
        <v>0</v>
      </c>
      <c r="CX97" s="62">
        <v>0</v>
      </c>
      <c r="CY97" s="1">
        <f t="shared" si="114"/>
        <v>0</v>
      </c>
      <c r="CZ97" s="62"/>
      <c r="DA97" s="1">
        <f t="shared" si="115"/>
        <v>0</v>
      </c>
      <c r="DB97" s="62">
        <v>0</v>
      </c>
      <c r="DC97" s="1">
        <f t="shared" si="116"/>
        <v>0</v>
      </c>
      <c r="DD97" s="62">
        <v>0</v>
      </c>
      <c r="DE97" s="1">
        <f t="shared" si="117"/>
        <v>0</v>
      </c>
      <c r="DF97" s="62">
        <v>0</v>
      </c>
      <c r="DG97" s="1">
        <f t="shared" si="118"/>
        <v>0</v>
      </c>
      <c r="DH97" s="32">
        <f t="shared" si="119"/>
        <v>0</v>
      </c>
      <c r="DI97" s="33"/>
      <c r="DJ97" s="34">
        <f t="shared" si="120"/>
        <v>0</v>
      </c>
      <c r="DK97" s="33"/>
      <c r="DL97" s="34">
        <f t="shared" si="121"/>
        <v>0</v>
      </c>
      <c r="DM97" s="33"/>
      <c r="DN97" s="34">
        <f t="shared" si="122"/>
        <v>0</v>
      </c>
      <c r="DO97" s="34">
        <f t="shared" si="123"/>
        <v>0</v>
      </c>
      <c r="DP97" s="36">
        <f t="shared" si="124"/>
        <v>0</v>
      </c>
    </row>
    <row r="98" spans="1:120" ht="16" thickBot="1">
      <c r="A98" s="29"/>
      <c r="B98" s="96"/>
      <c r="C98" s="60" t="s">
        <v>168</v>
      </c>
      <c r="D98" s="61">
        <v>57</v>
      </c>
      <c r="E98" s="1">
        <f t="shared" si="65"/>
        <v>0</v>
      </c>
      <c r="F98" s="62">
        <v>57</v>
      </c>
      <c r="G98" s="1">
        <f t="shared" si="66"/>
        <v>0</v>
      </c>
      <c r="H98" s="63">
        <v>0</v>
      </c>
      <c r="I98" s="1">
        <f t="shared" si="67"/>
        <v>0</v>
      </c>
      <c r="J98" s="62">
        <v>57</v>
      </c>
      <c r="K98" s="1">
        <f t="shared" si="68"/>
        <v>0</v>
      </c>
      <c r="L98" s="63">
        <v>0</v>
      </c>
      <c r="M98" s="1">
        <f t="shared" si="69"/>
        <v>0</v>
      </c>
      <c r="N98" s="63">
        <v>55</v>
      </c>
      <c r="O98" s="1">
        <f t="shared" si="70"/>
        <v>0</v>
      </c>
      <c r="P98" s="63">
        <v>190</v>
      </c>
      <c r="Q98" s="1">
        <f t="shared" si="71"/>
        <v>0</v>
      </c>
      <c r="R98" s="63">
        <v>241</v>
      </c>
      <c r="S98" s="1">
        <f t="shared" si="72"/>
        <v>0</v>
      </c>
      <c r="T98" s="63">
        <v>1</v>
      </c>
      <c r="U98" s="1">
        <f t="shared" si="73"/>
        <v>0</v>
      </c>
      <c r="V98" s="63">
        <v>0</v>
      </c>
      <c r="W98" s="1">
        <f t="shared" si="74"/>
        <v>0</v>
      </c>
      <c r="X98" s="63">
        <v>0</v>
      </c>
      <c r="Y98" s="1">
        <f t="shared" si="75"/>
        <v>0</v>
      </c>
      <c r="Z98" s="63">
        <v>5</v>
      </c>
      <c r="AA98" s="1">
        <f t="shared" si="76"/>
        <v>0</v>
      </c>
      <c r="AB98" s="63">
        <v>0</v>
      </c>
      <c r="AC98" s="1">
        <f t="shared" si="77"/>
        <v>0</v>
      </c>
      <c r="AD98" s="63">
        <v>0</v>
      </c>
      <c r="AE98" s="1">
        <f t="shared" si="78"/>
        <v>0</v>
      </c>
      <c r="AF98" s="63">
        <v>0</v>
      </c>
      <c r="AG98" s="1">
        <f t="shared" si="79"/>
        <v>0</v>
      </c>
      <c r="AH98" s="63">
        <v>0</v>
      </c>
      <c r="AI98" s="1">
        <f t="shared" si="80"/>
        <v>0</v>
      </c>
      <c r="AJ98" s="63">
        <v>1</v>
      </c>
      <c r="AK98" s="1">
        <f t="shared" si="81"/>
        <v>0</v>
      </c>
      <c r="AL98" s="63">
        <v>0</v>
      </c>
      <c r="AM98" s="1">
        <f t="shared" si="82"/>
        <v>0</v>
      </c>
      <c r="AN98" s="63">
        <v>1</v>
      </c>
      <c r="AO98" s="1">
        <f t="shared" si="83"/>
        <v>0</v>
      </c>
      <c r="AP98" s="64">
        <v>1</v>
      </c>
      <c r="AQ98" s="1">
        <f t="shared" si="84"/>
        <v>0</v>
      </c>
      <c r="AR98" s="63">
        <v>1</v>
      </c>
      <c r="AS98" s="1">
        <f t="shared" si="85"/>
        <v>0</v>
      </c>
      <c r="AT98" s="63">
        <v>1</v>
      </c>
      <c r="AU98" s="1">
        <f t="shared" si="86"/>
        <v>0</v>
      </c>
      <c r="AV98" s="62">
        <v>0</v>
      </c>
      <c r="AW98" s="1">
        <f t="shared" si="87"/>
        <v>0</v>
      </c>
      <c r="AX98" s="63"/>
      <c r="AY98" s="1">
        <f t="shared" si="88"/>
        <v>0</v>
      </c>
      <c r="AZ98" s="62"/>
      <c r="BA98" s="1">
        <f t="shared" si="89"/>
        <v>0</v>
      </c>
      <c r="BB98" s="63"/>
      <c r="BC98" s="1">
        <f t="shared" si="90"/>
        <v>0</v>
      </c>
      <c r="BD98" s="41">
        <v>0</v>
      </c>
      <c r="BE98" s="1">
        <f t="shared" si="91"/>
        <v>0</v>
      </c>
      <c r="BF98" s="63">
        <v>0</v>
      </c>
      <c r="BG98" s="2">
        <f t="shared" si="92"/>
        <v>0</v>
      </c>
      <c r="BH98" s="63">
        <v>0</v>
      </c>
      <c r="BI98" s="2">
        <f t="shared" si="93"/>
        <v>0</v>
      </c>
      <c r="BJ98" s="41">
        <v>0</v>
      </c>
      <c r="BK98" s="2">
        <f t="shared" si="94"/>
        <v>0</v>
      </c>
      <c r="BL98" s="41">
        <v>0</v>
      </c>
      <c r="BM98" s="2">
        <f t="shared" si="95"/>
        <v>0</v>
      </c>
      <c r="BN98" s="63">
        <v>0</v>
      </c>
      <c r="BO98" s="2">
        <f t="shared" si="96"/>
        <v>0</v>
      </c>
      <c r="BP98" s="63">
        <v>0</v>
      </c>
      <c r="BQ98" s="2">
        <f t="shared" si="97"/>
        <v>0</v>
      </c>
      <c r="BR98" s="63">
        <v>0</v>
      </c>
      <c r="BS98" s="1">
        <f t="shared" si="98"/>
        <v>0</v>
      </c>
      <c r="BT98" s="63">
        <v>0</v>
      </c>
      <c r="BU98" s="1">
        <f t="shared" si="99"/>
        <v>0</v>
      </c>
      <c r="BV98" s="63">
        <v>0</v>
      </c>
      <c r="BW98" s="1">
        <f t="shared" si="100"/>
        <v>0</v>
      </c>
      <c r="BX98" s="63">
        <v>0</v>
      </c>
      <c r="BY98" s="1">
        <f t="shared" si="101"/>
        <v>0</v>
      </c>
      <c r="BZ98" s="63">
        <v>0</v>
      </c>
      <c r="CA98" s="1">
        <f t="shared" si="102"/>
        <v>0</v>
      </c>
      <c r="CB98" s="63">
        <v>0</v>
      </c>
      <c r="CC98" s="1">
        <f t="shared" si="103"/>
        <v>0</v>
      </c>
      <c r="CD98" s="63">
        <v>0</v>
      </c>
      <c r="CE98" s="1">
        <f t="shared" si="104"/>
        <v>0</v>
      </c>
      <c r="CF98" s="63">
        <v>0</v>
      </c>
      <c r="CG98" s="1">
        <f t="shared" si="105"/>
        <v>0</v>
      </c>
      <c r="CH98" s="63">
        <v>0</v>
      </c>
      <c r="CI98" s="1">
        <f t="shared" si="106"/>
        <v>0</v>
      </c>
      <c r="CJ98" s="63">
        <v>0</v>
      </c>
      <c r="CK98" s="1">
        <f t="shared" si="107"/>
        <v>0</v>
      </c>
      <c r="CL98" s="63">
        <v>0</v>
      </c>
      <c r="CM98" s="1">
        <f t="shared" si="108"/>
        <v>0</v>
      </c>
      <c r="CN98" s="63">
        <v>0</v>
      </c>
      <c r="CO98" s="1">
        <f t="shared" si="109"/>
        <v>0</v>
      </c>
      <c r="CP98" s="63">
        <v>0</v>
      </c>
      <c r="CQ98" s="1">
        <f t="shared" si="110"/>
        <v>0</v>
      </c>
      <c r="CR98" s="63">
        <v>0</v>
      </c>
      <c r="CS98" s="1">
        <f t="shared" si="111"/>
        <v>0</v>
      </c>
      <c r="CT98" s="63">
        <v>0</v>
      </c>
      <c r="CU98" s="1">
        <f t="shared" si="112"/>
        <v>0</v>
      </c>
      <c r="CV98" s="63">
        <v>1</v>
      </c>
      <c r="CW98" s="2">
        <f t="shared" si="113"/>
        <v>0</v>
      </c>
      <c r="CX98" s="62">
        <v>1</v>
      </c>
      <c r="CY98" s="1">
        <f t="shared" si="114"/>
        <v>0</v>
      </c>
      <c r="CZ98" s="62"/>
      <c r="DA98" s="1">
        <f t="shared" si="115"/>
        <v>0</v>
      </c>
      <c r="DB98" s="62">
        <v>0</v>
      </c>
      <c r="DC98" s="1">
        <f t="shared" si="116"/>
        <v>0</v>
      </c>
      <c r="DD98" s="62">
        <v>0</v>
      </c>
      <c r="DE98" s="1">
        <f t="shared" si="117"/>
        <v>0</v>
      </c>
      <c r="DF98" s="62">
        <v>0</v>
      </c>
      <c r="DG98" s="1">
        <f t="shared" si="118"/>
        <v>0</v>
      </c>
      <c r="DH98" s="32">
        <f t="shared" si="119"/>
        <v>0</v>
      </c>
      <c r="DI98" s="33"/>
      <c r="DJ98" s="34">
        <f t="shared" si="120"/>
        <v>0</v>
      </c>
      <c r="DK98" s="33"/>
      <c r="DL98" s="34">
        <f t="shared" si="121"/>
        <v>0</v>
      </c>
      <c r="DM98" s="33"/>
      <c r="DN98" s="34">
        <f t="shared" si="122"/>
        <v>0</v>
      </c>
      <c r="DO98" s="34">
        <f t="shared" si="123"/>
        <v>0</v>
      </c>
      <c r="DP98" s="36">
        <f t="shared" si="124"/>
        <v>0</v>
      </c>
    </row>
    <row r="99" spans="1:120" ht="13.5" customHeight="1">
      <c r="A99" s="29"/>
      <c r="B99" s="83" t="s">
        <v>169</v>
      </c>
      <c r="C99" s="60" t="s">
        <v>170</v>
      </c>
      <c r="D99" s="61">
        <v>72.233999999999995</v>
      </c>
      <c r="E99" s="1">
        <f t="shared" si="65"/>
        <v>0</v>
      </c>
      <c r="F99" s="62">
        <v>72.233999999999995</v>
      </c>
      <c r="G99" s="1">
        <f t="shared" si="66"/>
        <v>0</v>
      </c>
      <c r="H99" s="63">
        <v>11</v>
      </c>
      <c r="I99" s="1">
        <f t="shared" si="67"/>
        <v>0</v>
      </c>
      <c r="J99" s="62">
        <v>72.233999999999995</v>
      </c>
      <c r="K99" s="1">
        <f t="shared" si="68"/>
        <v>0</v>
      </c>
      <c r="L99" s="63">
        <v>46.6</v>
      </c>
      <c r="M99" s="1">
        <f t="shared" si="69"/>
        <v>0</v>
      </c>
      <c r="N99" s="63">
        <v>46.6</v>
      </c>
      <c r="O99" s="1">
        <f t="shared" si="70"/>
        <v>0</v>
      </c>
      <c r="P99" s="63">
        <v>240.78</v>
      </c>
      <c r="Q99" s="1">
        <f t="shared" si="71"/>
        <v>0</v>
      </c>
      <c r="R99" s="63">
        <v>0</v>
      </c>
      <c r="S99" s="1">
        <f t="shared" si="72"/>
        <v>0</v>
      </c>
      <c r="T99" s="63">
        <v>1</v>
      </c>
      <c r="U99" s="1">
        <f t="shared" si="73"/>
        <v>0</v>
      </c>
      <c r="V99" s="63">
        <v>5</v>
      </c>
      <c r="W99" s="1">
        <f t="shared" si="74"/>
        <v>0</v>
      </c>
      <c r="X99" s="63">
        <v>1</v>
      </c>
      <c r="Y99" s="1">
        <f t="shared" si="75"/>
        <v>0</v>
      </c>
      <c r="Z99" s="63">
        <v>5</v>
      </c>
      <c r="AA99" s="1">
        <f t="shared" si="76"/>
        <v>0</v>
      </c>
      <c r="AB99" s="63">
        <v>0</v>
      </c>
      <c r="AC99" s="1">
        <f t="shared" si="77"/>
        <v>0</v>
      </c>
      <c r="AD99" s="63">
        <v>0</v>
      </c>
      <c r="AE99" s="1">
        <f t="shared" si="78"/>
        <v>0</v>
      </c>
      <c r="AF99" s="63">
        <v>0</v>
      </c>
      <c r="AG99" s="1">
        <f t="shared" si="79"/>
        <v>0</v>
      </c>
      <c r="AH99" s="63">
        <v>0</v>
      </c>
      <c r="AI99" s="1">
        <f t="shared" si="80"/>
        <v>0</v>
      </c>
      <c r="AJ99" s="63">
        <v>0</v>
      </c>
      <c r="AK99" s="1">
        <f t="shared" si="81"/>
        <v>0</v>
      </c>
      <c r="AL99" s="63">
        <v>1</v>
      </c>
      <c r="AM99" s="1">
        <f t="shared" si="82"/>
        <v>0</v>
      </c>
      <c r="AN99" s="63">
        <v>1</v>
      </c>
      <c r="AO99" s="1">
        <f t="shared" si="83"/>
        <v>0</v>
      </c>
      <c r="AP99" s="64">
        <v>1</v>
      </c>
      <c r="AQ99" s="1">
        <f t="shared" si="84"/>
        <v>0</v>
      </c>
      <c r="AR99" s="63">
        <v>0</v>
      </c>
      <c r="AS99" s="1">
        <f t="shared" si="85"/>
        <v>0</v>
      </c>
      <c r="AT99" s="63">
        <v>1</v>
      </c>
      <c r="AU99" s="1">
        <f t="shared" si="86"/>
        <v>0</v>
      </c>
      <c r="AV99" s="62">
        <v>0</v>
      </c>
      <c r="AW99" s="1">
        <f t="shared" si="87"/>
        <v>0</v>
      </c>
      <c r="AX99" s="63"/>
      <c r="AY99" s="1">
        <f t="shared" si="88"/>
        <v>0</v>
      </c>
      <c r="AZ99" s="62"/>
      <c r="BA99" s="1">
        <f t="shared" si="89"/>
        <v>0</v>
      </c>
      <c r="BB99" s="63"/>
      <c r="BC99" s="1">
        <f t="shared" si="90"/>
        <v>0</v>
      </c>
      <c r="BD99" s="41">
        <v>0</v>
      </c>
      <c r="BE99" s="1">
        <f t="shared" si="91"/>
        <v>0</v>
      </c>
      <c r="BF99" s="63">
        <v>0</v>
      </c>
      <c r="BG99" s="2">
        <f t="shared" si="92"/>
        <v>0</v>
      </c>
      <c r="BH99" s="63">
        <v>0</v>
      </c>
      <c r="BI99" s="2">
        <f t="shared" si="93"/>
        <v>0</v>
      </c>
      <c r="BJ99" s="41">
        <v>0</v>
      </c>
      <c r="BK99" s="2">
        <f t="shared" si="94"/>
        <v>0</v>
      </c>
      <c r="BL99" s="41">
        <v>0</v>
      </c>
      <c r="BM99" s="2">
        <f t="shared" si="95"/>
        <v>0</v>
      </c>
      <c r="BN99" s="63"/>
      <c r="BO99" s="2">
        <f t="shared" si="96"/>
        <v>0</v>
      </c>
      <c r="BP99" s="63"/>
      <c r="BQ99" s="2">
        <f t="shared" si="97"/>
        <v>0</v>
      </c>
      <c r="BR99" s="63"/>
      <c r="BS99" s="1">
        <f t="shared" si="98"/>
        <v>0</v>
      </c>
      <c r="BT99" s="63">
        <v>0</v>
      </c>
      <c r="BU99" s="1">
        <f t="shared" si="99"/>
        <v>0</v>
      </c>
      <c r="BV99" s="63"/>
      <c r="BW99" s="1">
        <f t="shared" si="100"/>
        <v>0</v>
      </c>
      <c r="BX99" s="63"/>
      <c r="BY99" s="1">
        <f t="shared" si="101"/>
        <v>0</v>
      </c>
      <c r="BZ99" s="63"/>
      <c r="CA99" s="1">
        <f t="shared" si="102"/>
        <v>0</v>
      </c>
      <c r="CB99" s="63"/>
      <c r="CC99" s="1">
        <f t="shared" si="103"/>
        <v>0</v>
      </c>
      <c r="CD99" s="63"/>
      <c r="CE99" s="1">
        <f t="shared" si="104"/>
        <v>0</v>
      </c>
      <c r="CF99" s="63"/>
      <c r="CG99" s="1">
        <f t="shared" si="105"/>
        <v>0</v>
      </c>
      <c r="CH99" s="63"/>
      <c r="CI99" s="1">
        <f t="shared" si="106"/>
        <v>0</v>
      </c>
      <c r="CJ99" s="63"/>
      <c r="CK99" s="1">
        <f t="shared" si="107"/>
        <v>0</v>
      </c>
      <c r="CL99" s="63"/>
      <c r="CM99" s="1">
        <f t="shared" si="108"/>
        <v>0</v>
      </c>
      <c r="CN99" s="63"/>
      <c r="CO99" s="1">
        <f t="shared" si="109"/>
        <v>0</v>
      </c>
      <c r="CP99" s="63"/>
      <c r="CQ99" s="1">
        <f t="shared" si="110"/>
        <v>0</v>
      </c>
      <c r="CR99" s="63">
        <v>0</v>
      </c>
      <c r="CS99" s="1">
        <f t="shared" si="111"/>
        <v>0</v>
      </c>
      <c r="CT99" s="63"/>
      <c r="CU99" s="1">
        <f t="shared" si="112"/>
        <v>0</v>
      </c>
      <c r="CV99" s="63">
        <v>1</v>
      </c>
      <c r="CW99" s="2">
        <f t="shared" si="113"/>
        <v>0</v>
      </c>
      <c r="CX99" s="62">
        <v>0</v>
      </c>
      <c r="CY99" s="1">
        <f t="shared" si="114"/>
        <v>0</v>
      </c>
      <c r="CZ99" s="62">
        <v>1</v>
      </c>
      <c r="DA99" s="1">
        <f t="shared" si="115"/>
        <v>0</v>
      </c>
      <c r="DB99" s="62">
        <v>0</v>
      </c>
      <c r="DC99" s="1">
        <f t="shared" si="116"/>
        <v>0</v>
      </c>
      <c r="DD99" s="62">
        <v>0</v>
      </c>
      <c r="DE99" s="1">
        <f t="shared" si="117"/>
        <v>0</v>
      </c>
      <c r="DF99" s="62">
        <v>0</v>
      </c>
      <c r="DG99" s="1">
        <f t="shared" si="118"/>
        <v>0</v>
      </c>
      <c r="DH99" s="32">
        <f t="shared" si="119"/>
        <v>0</v>
      </c>
      <c r="DI99" s="33"/>
      <c r="DJ99" s="34">
        <f t="shared" si="120"/>
        <v>0</v>
      </c>
      <c r="DK99" s="33"/>
      <c r="DL99" s="34">
        <f t="shared" si="121"/>
        <v>0</v>
      </c>
      <c r="DM99" s="33"/>
      <c r="DN99" s="34">
        <f t="shared" si="122"/>
        <v>0</v>
      </c>
      <c r="DO99" s="34">
        <f t="shared" si="123"/>
        <v>0</v>
      </c>
      <c r="DP99" s="36">
        <f t="shared" si="124"/>
        <v>0</v>
      </c>
    </row>
    <row r="100" spans="1:120" ht="15.5">
      <c r="A100" s="29"/>
      <c r="B100" s="84"/>
      <c r="C100" s="60" t="s">
        <v>128</v>
      </c>
      <c r="D100" s="61">
        <v>18.197999999999997</v>
      </c>
      <c r="E100" s="1">
        <f t="shared" si="65"/>
        <v>0</v>
      </c>
      <c r="F100" s="62">
        <v>18.197999999999997</v>
      </c>
      <c r="G100" s="1">
        <f t="shared" si="66"/>
        <v>0</v>
      </c>
      <c r="H100" s="63">
        <v>5</v>
      </c>
      <c r="I100" s="1">
        <f t="shared" si="67"/>
        <v>0</v>
      </c>
      <c r="J100" s="62">
        <v>18.197999999999997</v>
      </c>
      <c r="K100" s="1">
        <f t="shared" si="68"/>
        <v>0</v>
      </c>
      <c r="L100" s="63">
        <v>0</v>
      </c>
      <c r="M100" s="1">
        <f t="shared" si="69"/>
        <v>0</v>
      </c>
      <c r="N100" s="63">
        <v>61.84</v>
      </c>
      <c r="O100" s="1">
        <f t="shared" si="70"/>
        <v>0</v>
      </c>
      <c r="P100" s="63">
        <v>60.66</v>
      </c>
      <c r="Q100" s="1">
        <f t="shared" si="71"/>
        <v>0</v>
      </c>
      <c r="R100" s="63">
        <v>94</v>
      </c>
      <c r="S100" s="1">
        <f t="shared" si="72"/>
        <v>0</v>
      </c>
      <c r="T100" s="63">
        <v>1</v>
      </c>
      <c r="U100" s="1">
        <f t="shared" si="73"/>
        <v>0</v>
      </c>
      <c r="V100" s="63">
        <v>0</v>
      </c>
      <c r="W100" s="1">
        <f t="shared" si="74"/>
        <v>0</v>
      </c>
      <c r="X100" s="63">
        <v>0</v>
      </c>
      <c r="Y100" s="1">
        <f t="shared" si="75"/>
        <v>0</v>
      </c>
      <c r="Z100" s="63">
        <v>6</v>
      </c>
      <c r="AA100" s="1">
        <f t="shared" si="76"/>
        <v>0</v>
      </c>
      <c r="AB100" s="63">
        <f>2.5*3</f>
        <v>7.5</v>
      </c>
      <c r="AC100" s="1">
        <f t="shared" si="77"/>
        <v>0</v>
      </c>
      <c r="AD100" s="63">
        <v>1</v>
      </c>
      <c r="AE100" s="1">
        <f t="shared" si="78"/>
        <v>0</v>
      </c>
      <c r="AF100" s="63">
        <v>0</v>
      </c>
      <c r="AG100" s="1">
        <f t="shared" si="79"/>
        <v>0</v>
      </c>
      <c r="AH100" s="63">
        <v>0</v>
      </c>
      <c r="AI100" s="1">
        <f t="shared" si="80"/>
        <v>0</v>
      </c>
      <c r="AJ100" s="63">
        <v>1</v>
      </c>
      <c r="AK100" s="1">
        <f t="shared" si="81"/>
        <v>0</v>
      </c>
      <c r="AL100" s="63">
        <v>0</v>
      </c>
      <c r="AM100" s="1">
        <f t="shared" si="82"/>
        <v>0</v>
      </c>
      <c r="AN100" s="63">
        <v>1</v>
      </c>
      <c r="AO100" s="1">
        <f t="shared" si="83"/>
        <v>0</v>
      </c>
      <c r="AP100" s="63">
        <v>0</v>
      </c>
      <c r="AQ100" s="1">
        <f t="shared" si="84"/>
        <v>0</v>
      </c>
      <c r="AR100" s="63">
        <v>1.5</v>
      </c>
      <c r="AS100" s="1">
        <f t="shared" si="85"/>
        <v>0</v>
      </c>
      <c r="AT100" s="63">
        <v>1</v>
      </c>
      <c r="AU100" s="1">
        <f t="shared" si="86"/>
        <v>0</v>
      </c>
      <c r="AV100" s="62">
        <v>0</v>
      </c>
      <c r="AW100" s="1">
        <f t="shared" si="87"/>
        <v>0</v>
      </c>
      <c r="AX100" s="63"/>
      <c r="AY100" s="1">
        <f t="shared" si="88"/>
        <v>0</v>
      </c>
      <c r="AZ100" s="62"/>
      <c r="BA100" s="1">
        <f t="shared" si="89"/>
        <v>0</v>
      </c>
      <c r="BB100" s="63"/>
      <c r="BC100" s="1">
        <f t="shared" si="90"/>
        <v>0</v>
      </c>
      <c r="BD100" s="41">
        <v>0</v>
      </c>
      <c r="BE100" s="1">
        <f t="shared" si="91"/>
        <v>0</v>
      </c>
      <c r="BF100" s="63">
        <v>1</v>
      </c>
      <c r="BG100" s="2">
        <f t="shared" si="92"/>
        <v>0</v>
      </c>
      <c r="BH100" s="63">
        <v>1</v>
      </c>
      <c r="BI100" s="2">
        <f t="shared" si="93"/>
        <v>0</v>
      </c>
      <c r="BJ100" s="41">
        <v>0</v>
      </c>
      <c r="BK100" s="2">
        <f t="shared" si="94"/>
        <v>0</v>
      </c>
      <c r="BL100" s="41">
        <v>0</v>
      </c>
      <c r="BM100" s="2">
        <f t="shared" si="95"/>
        <v>0</v>
      </c>
      <c r="BN100" s="63">
        <v>0</v>
      </c>
      <c r="BO100" s="2">
        <f t="shared" si="96"/>
        <v>0</v>
      </c>
      <c r="BP100" s="63">
        <v>0</v>
      </c>
      <c r="BQ100" s="2">
        <f t="shared" si="97"/>
        <v>0</v>
      </c>
      <c r="BR100" s="63">
        <v>0</v>
      </c>
      <c r="BS100" s="1">
        <f t="shared" si="98"/>
        <v>0</v>
      </c>
      <c r="BT100" s="63">
        <v>0</v>
      </c>
      <c r="BU100" s="1">
        <f t="shared" si="99"/>
        <v>0</v>
      </c>
      <c r="BV100" s="63">
        <v>0</v>
      </c>
      <c r="BW100" s="1">
        <f t="shared" si="100"/>
        <v>0</v>
      </c>
      <c r="BX100" s="63">
        <v>0</v>
      </c>
      <c r="BY100" s="1">
        <f t="shared" si="101"/>
        <v>0</v>
      </c>
      <c r="BZ100" s="63">
        <v>0</v>
      </c>
      <c r="CA100" s="1">
        <f t="shared" si="102"/>
        <v>0</v>
      </c>
      <c r="CB100" s="63">
        <v>0</v>
      </c>
      <c r="CC100" s="1">
        <f t="shared" si="103"/>
        <v>0</v>
      </c>
      <c r="CD100" s="63">
        <v>0</v>
      </c>
      <c r="CE100" s="1">
        <f t="shared" si="104"/>
        <v>0</v>
      </c>
      <c r="CF100" s="63">
        <v>0</v>
      </c>
      <c r="CG100" s="1">
        <f t="shared" si="105"/>
        <v>0</v>
      </c>
      <c r="CH100" s="63">
        <v>0</v>
      </c>
      <c r="CI100" s="1">
        <f t="shared" si="106"/>
        <v>0</v>
      </c>
      <c r="CJ100" s="63">
        <v>0</v>
      </c>
      <c r="CK100" s="1">
        <f t="shared" si="107"/>
        <v>0</v>
      </c>
      <c r="CL100" s="63">
        <v>0</v>
      </c>
      <c r="CM100" s="1">
        <f t="shared" si="108"/>
        <v>0</v>
      </c>
      <c r="CN100" s="63">
        <v>0</v>
      </c>
      <c r="CO100" s="1">
        <f t="shared" si="109"/>
        <v>0</v>
      </c>
      <c r="CP100" s="63">
        <v>0</v>
      </c>
      <c r="CQ100" s="1">
        <f t="shared" si="110"/>
        <v>0</v>
      </c>
      <c r="CR100" s="63">
        <v>0</v>
      </c>
      <c r="CS100" s="1">
        <f t="shared" si="111"/>
        <v>0</v>
      </c>
      <c r="CT100" s="63">
        <v>0</v>
      </c>
      <c r="CU100" s="1">
        <f t="shared" si="112"/>
        <v>0</v>
      </c>
      <c r="CV100" s="63">
        <v>1</v>
      </c>
      <c r="CW100" s="2">
        <f t="shared" si="113"/>
        <v>0</v>
      </c>
      <c r="CX100" s="62">
        <v>1</v>
      </c>
      <c r="CY100" s="1">
        <f t="shared" si="114"/>
        <v>0</v>
      </c>
      <c r="CZ100" s="62"/>
      <c r="DA100" s="1">
        <f t="shared" si="115"/>
        <v>0</v>
      </c>
      <c r="DB100" s="62">
        <v>0</v>
      </c>
      <c r="DC100" s="1">
        <f t="shared" si="116"/>
        <v>0</v>
      </c>
      <c r="DD100" s="62">
        <v>0</v>
      </c>
      <c r="DE100" s="1">
        <f t="shared" si="117"/>
        <v>0</v>
      </c>
      <c r="DF100" s="62">
        <v>0</v>
      </c>
      <c r="DG100" s="1">
        <f t="shared" si="118"/>
        <v>0</v>
      </c>
      <c r="DH100" s="32">
        <f t="shared" si="119"/>
        <v>0</v>
      </c>
      <c r="DI100" s="33"/>
      <c r="DJ100" s="34">
        <f t="shared" si="120"/>
        <v>0</v>
      </c>
      <c r="DK100" s="33"/>
      <c r="DL100" s="34">
        <f t="shared" si="121"/>
        <v>0</v>
      </c>
      <c r="DM100" s="33"/>
      <c r="DN100" s="34">
        <f t="shared" si="122"/>
        <v>0</v>
      </c>
      <c r="DO100" s="34">
        <f t="shared" si="123"/>
        <v>0</v>
      </c>
      <c r="DP100" s="36">
        <f t="shared" si="124"/>
        <v>0</v>
      </c>
    </row>
    <row r="101" spans="1:120" ht="15.5">
      <c r="A101" s="29"/>
      <c r="B101" s="84"/>
      <c r="C101" s="60" t="s">
        <v>171</v>
      </c>
      <c r="D101" s="61">
        <v>69</v>
      </c>
      <c r="E101" s="1">
        <f t="shared" si="65"/>
        <v>0</v>
      </c>
      <c r="F101" s="62">
        <v>69</v>
      </c>
      <c r="G101" s="1">
        <f t="shared" si="66"/>
        <v>0</v>
      </c>
      <c r="H101" s="63">
        <v>0</v>
      </c>
      <c r="I101" s="1">
        <f t="shared" si="67"/>
        <v>0</v>
      </c>
      <c r="J101" s="62">
        <v>69</v>
      </c>
      <c r="K101" s="1">
        <f t="shared" si="68"/>
        <v>0</v>
      </c>
      <c r="L101" s="63">
        <v>0</v>
      </c>
      <c r="M101" s="1">
        <f t="shared" si="69"/>
        <v>0</v>
      </c>
      <c r="N101" s="63">
        <v>26</v>
      </c>
      <c r="O101" s="1">
        <f t="shared" si="70"/>
        <v>0</v>
      </c>
      <c r="P101" s="63">
        <v>230</v>
      </c>
      <c r="Q101" s="1">
        <f t="shared" si="71"/>
        <v>0</v>
      </c>
      <c r="R101" s="63">
        <v>20</v>
      </c>
      <c r="S101" s="1">
        <f t="shared" si="72"/>
        <v>0</v>
      </c>
      <c r="T101" s="63">
        <v>1</v>
      </c>
      <c r="U101" s="1">
        <f t="shared" si="73"/>
        <v>0</v>
      </c>
      <c r="V101" s="63">
        <v>0</v>
      </c>
      <c r="W101" s="1">
        <f t="shared" si="74"/>
        <v>0</v>
      </c>
      <c r="X101" s="63">
        <v>0</v>
      </c>
      <c r="Y101" s="1">
        <f t="shared" si="75"/>
        <v>0</v>
      </c>
      <c r="Z101" s="63">
        <v>6</v>
      </c>
      <c r="AA101" s="1">
        <f t="shared" si="76"/>
        <v>0</v>
      </c>
      <c r="AB101" s="63">
        <v>0</v>
      </c>
      <c r="AC101" s="1">
        <f t="shared" si="77"/>
        <v>0</v>
      </c>
      <c r="AD101" s="63">
        <v>0</v>
      </c>
      <c r="AE101" s="1">
        <f t="shared" si="78"/>
        <v>0</v>
      </c>
      <c r="AF101" s="63">
        <v>0</v>
      </c>
      <c r="AG101" s="1">
        <f t="shared" si="79"/>
        <v>0</v>
      </c>
      <c r="AH101" s="63">
        <v>0</v>
      </c>
      <c r="AI101" s="1">
        <f t="shared" si="80"/>
        <v>0</v>
      </c>
      <c r="AJ101" s="63">
        <v>0</v>
      </c>
      <c r="AK101" s="1">
        <f t="shared" si="81"/>
        <v>0</v>
      </c>
      <c r="AL101" s="63">
        <v>1</v>
      </c>
      <c r="AM101" s="1">
        <f t="shared" si="82"/>
        <v>0</v>
      </c>
      <c r="AN101" s="63">
        <v>1</v>
      </c>
      <c r="AO101" s="1">
        <f t="shared" si="83"/>
        <v>0</v>
      </c>
      <c r="AP101" s="64">
        <v>1</v>
      </c>
      <c r="AQ101" s="1">
        <f t="shared" si="84"/>
        <v>0</v>
      </c>
      <c r="AR101" s="63">
        <v>1</v>
      </c>
      <c r="AS101" s="1">
        <f t="shared" si="85"/>
        <v>0</v>
      </c>
      <c r="AT101" s="63">
        <v>1</v>
      </c>
      <c r="AU101" s="1">
        <f t="shared" si="86"/>
        <v>0</v>
      </c>
      <c r="AV101" s="62">
        <v>0</v>
      </c>
      <c r="AW101" s="1">
        <f t="shared" si="87"/>
        <v>0</v>
      </c>
      <c r="AX101" s="63"/>
      <c r="AY101" s="1">
        <f t="shared" si="88"/>
        <v>0</v>
      </c>
      <c r="AZ101" s="62"/>
      <c r="BA101" s="1">
        <f t="shared" si="89"/>
        <v>0</v>
      </c>
      <c r="BB101" s="63"/>
      <c r="BC101" s="1">
        <f t="shared" si="90"/>
        <v>0</v>
      </c>
      <c r="BD101" s="41">
        <v>0</v>
      </c>
      <c r="BE101" s="1">
        <f t="shared" si="91"/>
        <v>0</v>
      </c>
      <c r="BF101" s="63">
        <v>0</v>
      </c>
      <c r="BG101" s="2">
        <f t="shared" si="92"/>
        <v>0</v>
      </c>
      <c r="BH101" s="63">
        <v>0</v>
      </c>
      <c r="BI101" s="2">
        <f t="shared" si="93"/>
        <v>0</v>
      </c>
      <c r="BJ101" s="41">
        <v>0</v>
      </c>
      <c r="BK101" s="2">
        <f t="shared" si="94"/>
        <v>0</v>
      </c>
      <c r="BL101" s="41">
        <v>0</v>
      </c>
      <c r="BM101" s="2">
        <f t="shared" si="95"/>
        <v>0</v>
      </c>
      <c r="BN101" s="63">
        <v>0</v>
      </c>
      <c r="BO101" s="2">
        <f t="shared" si="96"/>
        <v>0</v>
      </c>
      <c r="BP101" s="63">
        <v>0</v>
      </c>
      <c r="BQ101" s="2">
        <f t="shared" si="97"/>
        <v>0</v>
      </c>
      <c r="BR101" s="63">
        <v>0</v>
      </c>
      <c r="BS101" s="1">
        <f t="shared" si="98"/>
        <v>0</v>
      </c>
      <c r="BT101" s="63">
        <v>0</v>
      </c>
      <c r="BU101" s="1">
        <f t="shared" si="99"/>
        <v>0</v>
      </c>
      <c r="BV101" s="63">
        <v>0</v>
      </c>
      <c r="BW101" s="1">
        <f t="shared" si="100"/>
        <v>0</v>
      </c>
      <c r="BX101" s="63">
        <v>0</v>
      </c>
      <c r="BY101" s="1">
        <f t="shared" si="101"/>
        <v>0</v>
      </c>
      <c r="BZ101" s="63">
        <v>0</v>
      </c>
      <c r="CA101" s="1">
        <f t="shared" si="102"/>
        <v>0</v>
      </c>
      <c r="CB101" s="63">
        <v>0</v>
      </c>
      <c r="CC101" s="1">
        <f t="shared" si="103"/>
        <v>0</v>
      </c>
      <c r="CD101" s="63">
        <v>0</v>
      </c>
      <c r="CE101" s="1">
        <f t="shared" si="104"/>
        <v>0</v>
      </c>
      <c r="CF101" s="63">
        <v>0</v>
      </c>
      <c r="CG101" s="1">
        <f t="shared" si="105"/>
        <v>0</v>
      </c>
      <c r="CH101" s="63">
        <v>0</v>
      </c>
      <c r="CI101" s="1">
        <f t="shared" si="106"/>
        <v>0</v>
      </c>
      <c r="CJ101" s="63">
        <v>0</v>
      </c>
      <c r="CK101" s="1">
        <f t="shared" si="107"/>
        <v>0</v>
      </c>
      <c r="CL101" s="63">
        <v>0</v>
      </c>
      <c r="CM101" s="1">
        <f t="shared" si="108"/>
        <v>0</v>
      </c>
      <c r="CN101" s="63">
        <v>0</v>
      </c>
      <c r="CO101" s="1">
        <f t="shared" si="109"/>
        <v>0</v>
      </c>
      <c r="CP101" s="63">
        <v>0</v>
      </c>
      <c r="CQ101" s="1">
        <f t="shared" si="110"/>
        <v>0</v>
      </c>
      <c r="CR101" s="63">
        <v>0</v>
      </c>
      <c r="CS101" s="1">
        <f t="shared" si="111"/>
        <v>0</v>
      </c>
      <c r="CT101" s="63">
        <v>1</v>
      </c>
      <c r="CU101" s="1">
        <f t="shared" si="112"/>
        <v>0</v>
      </c>
      <c r="CV101" s="63">
        <v>1</v>
      </c>
      <c r="CW101" s="2">
        <f t="shared" si="113"/>
        <v>0</v>
      </c>
      <c r="CX101" s="62">
        <v>1</v>
      </c>
      <c r="CY101" s="1">
        <f t="shared" si="114"/>
        <v>0</v>
      </c>
      <c r="CZ101" s="62">
        <v>1</v>
      </c>
      <c r="DA101" s="1">
        <f t="shared" si="115"/>
        <v>0</v>
      </c>
      <c r="DB101" s="62">
        <v>0</v>
      </c>
      <c r="DC101" s="1">
        <f t="shared" si="116"/>
        <v>0</v>
      </c>
      <c r="DD101" s="62">
        <v>0</v>
      </c>
      <c r="DE101" s="1">
        <f t="shared" si="117"/>
        <v>0</v>
      </c>
      <c r="DF101" s="62">
        <v>0</v>
      </c>
      <c r="DG101" s="1">
        <f t="shared" si="118"/>
        <v>0</v>
      </c>
      <c r="DH101" s="32">
        <f t="shared" si="119"/>
        <v>0</v>
      </c>
      <c r="DI101" s="33"/>
      <c r="DJ101" s="34">
        <f t="shared" si="120"/>
        <v>0</v>
      </c>
      <c r="DK101" s="33"/>
      <c r="DL101" s="34">
        <f t="shared" si="121"/>
        <v>0</v>
      </c>
      <c r="DM101" s="33"/>
      <c r="DN101" s="34">
        <f t="shared" si="122"/>
        <v>0</v>
      </c>
      <c r="DO101" s="34">
        <f t="shared" si="123"/>
        <v>0</v>
      </c>
      <c r="DP101" s="36">
        <f t="shared" si="124"/>
        <v>0</v>
      </c>
    </row>
    <row r="102" spans="1:120" ht="15.5">
      <c r="A102" s="29"/>
      <c r="B102" s="84"/>
      <c r="C102" s="60" t="s">
        <v>172</v>
      </c>
      <c r="D102" s="61">
        <v>43.5</v>
      </c>
      <c r="E102" s="1">
        <f t="shared" si="65"/>
        <v>0</v>
      </c>
      <c r="F102" s="62">
        <v>43.5</v>
      </c>
      <c r="G102" s="1">
        <f t="shared" si="66"/>
        <v>0</v>
      </c>
      <c r="H102" s="63">
        <v>8</v>
      </c>
      <c r="I102" s="1">
        <f t="shared" si="67"/>
        <v>0</v>
      </c>
      <c r="J102" s="62">
        <v>43.5</v>
      </c>
      <c r="K102" s="1">
        <f t="shared" si="68"/>
        <v>0</v>
      </c>
      <c r="L102" s="63">
        <v>34.520000000000003</v>
      </c>
      <c r="M102" s="1">
        <f t="shared" si="69"/>
        <v>0</v>
      </c>
      <c r="N102" s="63">
        <v>34.520000000000003</v>
      </c>
      <c r="O102" s="1">
        <f t="shared" si="70"/>
        <v>0</v>
      </c>
      <c r="P102" s="63">
        <v>145</v>
      </c>
      <c r="Q102" s="1">
        <f t="shared" si="71"/>
        <v>0</v>
      </c>
      <c r="R102" s="63">
        <v>167</v>
      </c>
      <c r="S102" s="1">
        <f t="shared" si="72"/>
        <v>0</v>
      </c>
      <c r="T102" s="63">
        <v>1</v>
      </c>
      <c r="U102" s="1">
        <f t="shared" si="73"/>
        <v>0</v>
      </c>
      <c r="V102" s="63">
        <v>0</v>
      </c>
      <c r="W102" s="1">
        <f t="shared" si="74"/>
        <v>0</v>
      </c>
      <c r="X102" s="63">
        <v>0</v>
      </c>
      <c r="Y102" s="1">
        <f t="shared" si="75"/>
        <v>0</v>
      </c>
      <c r="Z102" s="63">
        <v>4</v>
      </c>
      <c r="AA102" s="1">
        <f t="shared" si="76"/>
        <v>0</v>
      </c>
      <c r="AB102" s="63">
        <v>0</v>
      </c>
      <c r="AC102" s="1">
        <f t="shared" si="77"/>
        <v>0</v>
      </c>
      <c r="AD102" s="63">
        <v>0</v>
      </c>
      <c r="AE102" s="1">
        <f t="shared" si="78"/>
        <v>0</v>
      </c>
      <c r="AF102" s="63">
        <v>0</v>
      </c>
      <c r="AG102" s="1">
        <f t="shared" si="79"/>
        <v>0</v>
      </c>
      <c r="AH102" s="63">
        <v>0</v>
      </c>
      <c r="AI102" s="1">
        <f t="shared" si="80"/>
        <v>0</v>
      </c>
      <c r="AJ102" s="63">
        <v>1</v>
      </c>
      <c r="AK102" s="1">
        <f t="shared" si="81"/>
        <v>0</v>
      </c>
      <c r="AL102" s="63">
        <v>0</v>
      </c>
      <c r="AM102" s="1">
        <f t="shared" si="82"/>
        <v>0</v>
      </c>
      <c r="AN102" s="63">
        <v>1</v>
      </c>
      <c r="AO102" s="1">
        <f t="shared" si="83"/>
        <v>0</v>
      </c>
      <c r="AP102" s="64">
        <v>1</v>
      </c>
      <c r="AQ102" s="1">
        <f t="shared" si="84"/>
        <v>0</v>
      </c>
      <c r="AR102" s="63">
        <v>2</v>
      </c>
      <c r="AS102" s="1">
        <f t="shared" si="85"/>
        <v>0</v>
      </c>
      <c r="AT102" s="63">
        <v>1</v>
      </c>
      <c r="AU102" s="1">
        <f t="shared" si="86"/>
        <v>0</v>
      </c>
      <c r="AV102" s="62">
        <v>0</v>
      </c>
      <c r="AW102" s="1">
        <f t="shared" si="87"/>
        <v>0</v>
      </c>
      <c r="AX102" s="63"/>
      <c r="AY102" s="1">
        <f t="shared" si="88"/>
        <v>0</v>
      </c>
      <c r="AZ102" s="62"/>
      <c r="BA102" s="1">
        <f t="shared" si="89"/>
        <v>0</v>
      </c>
      <c r="BB102" s="63"/>
      <c r="BC102" s="1">
        <f t="shared" si="90"/>
        <v>0</v>
      </c>
      <c r="BD102" s="41">
        <v>0</v>
      </c>
      <c r="BE102" s="1">
        <f t="shared" si="91"/>
        <v>0</v>
      </c>
      <c r="BF102" s="63">
        <v>0</v>
      </c>
      <c r="BG102" s="2">
        <f t="shared" si="92"/>
        <v>0</v>
      </c>
      <c r="BH102" s="63">
        <v>0</v>
      </c>
      <c r="BI102" s="2">
        <f t="shared" si="93"/>
        <v>0</v>
      </c>
      <c r="BJ102" s="41">
        <v>0</v>
      </c>
      <c r="BK102" s="2">
        <f t="shared" si="94"/>
        <v>0</v>
      </c>
      <c r="BL102" s="41">
        <v>0</v>
      </c>
      <c r="BM102" s="2">
        <f t="shared" si="95"/>
        <v>0</v>
      </c>
      <c r="BN102" s="63">
        <v>0</v>
      </c>
      <c r="BO102" s="2">
        <f t="shared" si="96"/>
        <v>0</v>
      </c>
      <c r="BP102" s="63">
        <v>0</v>
      </c>
      <c r="BQ102" s="2">
        <f t="shared" si="97"/>
        <v>0</v>
      </c>
      <c r="BR102" s="63">
        <v>0</v>
      </c>
      <c r="BS102" s="1">
        <f t="shared" si="98"/>
        <v>0</v>
      </c>
      <c r="BT102" s="63">
        <v>0</v>
      </c>
      <c r="BU102" s="1">
        <f t="shared" si="99"/>
        <v>0</v>
      </c>
      <c r="BV102" s="63">
        <v>2</v>
      </c>
      <c r="BW102" s="1">
        <f t="shared" si="100"/>
        <v>0</v>
      </c>
      <c r="BX102" s="63">
        <v>2</v>
      </c>
      <c r="BY102" s="1">
        <f t="shared" si="101"/>
        <v>0</v>
      </c>
      <c r="BZ102" s="63">
        <v>0</v>
      </c>
      <c r="CA102" s="1">
        <f t="shared" si="102"/>
        <v>0</v>
      </c>
      <c r="CB102" s="63">
        <v>0</v>
      </c>
      <c r="CC102" s="1">
        <f t="shared" si="103"/>
        <v>0</v>
      </c>
      <c r="CD102" s="63">
        <v>0</v>
      </c>
      <c r="CE102" s="1">
        <f t="shared" si="104"/>
        <v>0</v>
      </c>
      <c r="CF102" s="63">
        <v>0</v>
      </c>
      <c r="CG102" s="1">
        <f t="shared" si="105"/>
        <v>0</v>
      </c>
      <c r="CH102" s="63">
        <v>0</v>
      </c>
      <c r="CI102" s="1">
        <f t="shared" si="106"/>
        <v>0</v>
      </c>
      <c r="CJ102" s="63">
        <v>0</v>
      </c>
      <c r="CK102" s="1">
        <f t="shared" si="107"/>
        <v>0</v>
      </c>
      <c r="CL102" s="63">
        <v>0</v>
      </c>
      <c r="CM102" s="1">
        <f t="shared" si="108"/>
        <v>0</v>
      </c>
      <c r="CN102" s="63">
        <v>0</v>
      </c>
      <c r="CO102" s="1">
        <f t="shared" si="109"/>
        <v>0</v>
      </c>
      <c r="CP102" s="63">
        <v>0</v>
      </c>
      <c r="CQ102" s="1">
        <f t="shared" si="110"/>
        <v>0</v>
      </c>
      <c r="CR102" s="63">
        <v>0</v>
      </c>
      <c r="CS102" s="1">
        <f t="shared" si="111"/>
        <v>0</v>
      </c>
      <c r="CT102" s="63">
        <v>0</v>
      </c>
      <c r="CU102" s="1">
        <f t="shared" si="112"/>
        <v>0</v>
      </c>
      <c r="CV102" s="63">
        <v>1</v>
      </c>
      <c r="CW102" s="2">
        <f t="shared" si="113"/>
        <v>0</v>
      </c>
      <c r="CX102" s="62">
        <v>0</v>
      </c>
      <c r="CY102" s="1">
        <f t="shared" si="114"/>
        <v>0</v>
      </c>
      <c r="CZ102" s="62"/>
      <c r="DA102" s="1">
        <f t="shared" si="115"/>
        <v>0</v>
      </c>
      <c r="DB102" s="62">
        <v>0</v>
      </c>
      <c r="DC102" s="1">
        <f t="shared" si="116"/>
        <v>0</v>
      </c>
      <c r="DD102" s="62">
        <v>0</v>
      </c>
      <c r="DE102" s="1">
        <f t="shared" si="117"/>
        <v>0</v>
      </c>
      <c r="DF102" s="62">
        <v>0</v>
      </c>
      <c r="DG102" s="1">
        <f t="shared" si="118"/>
        <v>0</v>
      </c>
      <c r="DH102" s="32">
        <f t="shared" si="119"/>
        <v>0</v>
      </c>
      <c r="DI102" s="33"/>
      <c r="DJ102" s="34">
        <f t="shared" si="120"/>
        <v>0</v>
      </c>
      <c r="DK102" s="33"/>
      <c r="DL102" s="34">
        <f t="shared" si="121"/>
        <v>0</v>
      </c>
      <c r="DM102" s="33"/>
      <c r="DN102" s="34">
        <f t="shared" si="122"/>
        <v>0</v>
      </c>
      <c r="DO102" s="34">
        <f t="shared" si="123"/>
        <v>0</v>
      </c>
      <c r="DP102" s="36">
        <f t="shared" si="124"/>
        <v>0</v>
      </c>
    </row>
    <row r="103" spans="1:120" ht="15.5">
      <c r="A103" s="29"/>
      <c r="B103" s="84"/>
      <c r="C103" s="60" t="s">
        <v>173</v>
      </c>
      <c r="D103" s="61">
        <v>31.5</v>
      </c>
      <c r="E103" s="1">
        <f t="shared" si="65"/>
        <v>0</v>
      </c>
      <c r="F103" s="62">
        <v>31.5</v>
      </c>
      <c r="G103" s="1">
        <f t="shared" si="66"/>
        <v>0</v>
      </c>
      <c r="H103" s="63">
        <v>12</v>
      </c>
      <c r="I103" s="1">
        <f t="shared" si="67"/>
        <v>0</v>
      </c>
      <c r="J103" s="62">
        <v>31.5</v>
      </c>
      <c r="K103" s="1">
        <f t="shared" si="68"/>
        <v>0</v>
      </c>
      <c r="L103" s="63">
        <v>100.46</v>
      </c>
      <c r="M103" s="1">
        <f t="shared" si="69"/>
        <v>0</v>
      </c>
      <c r="N103" s="63">
        <v>35</v>
      </c>
      <c r="O103" s="1">
        <f t="shared" si="70"/>
        <v>0</v>
      </c>
      <c r="P103" s="63">
        <v>105</v>
      </c>
      <c r="Q103" s="1">
        <f t="shared" si="71"/>
        <v>0</v>
      </c>
      <c r="R103" s="63">
        <v>85</v>
      </c>
      <c r="S103" s="1">
        <f t="shared" si="72"/>
        <v>0</v>
      </c>
      <c r="T103" s="63">
        <v>1</v>
      </c>
      <c r="U103" s="1">
        <f t="shared" si="73"/>
        <v>0</v>
      </c>
      <c r="V103" s="63">
        <v>2</v>
      </c>
      <c r="W103" s="1">
        <f t="shared" si="74"/>
        <v>0</v>
      </c>
      <c r="X103" s="63">
        <v>0</v>
      </c>
      <c r="Y103" s="1">
        <f t="shared" si="75"/>
        <v>0</v>
      </c>
      <c r="Z103" s="63">
        <v>3</v>
      </c>
      <c r="AA103" s="1">
        <f t="shared" si="76"/>
        <v>0</v>
      </c>
      <c r="AB103" s="63">
        <v>0</v>
      </c>
      <c r="AC103" s="1">
        <f t="shared" si="77"/>
        <v>0</v>
      </c>
      <c r="AD103" s="63">
        <v>0</v>
      </c>
      <c r="AE103" s="1">
        <f t="shared" si="78"/>
        <v>0</v>
      </c>
      <c r="AF103" s="63">
        <v>0</v>
      </c>
      <c r="AG103" s="1">
        <f t="shared" si="79"/>
        <v>0</v>
      </c>
      <c r="AH103" s="63">
        <v>0</v>
      </c>
      <c r="AI103" s="1">
        <f t="shared" si="80"/>
        <v>0</v>
      </c>
      <c r="AJ103" s="63">
        <v>0</v>
      </c>
      <c r="AK103" s="1">
        <f t="shared" si="81"/>
        <v>0</v>
      </c>
      <c r="AL103" s="63">
        <v>0</v>
      </c>
      <c r="AM103" s="1">
        <f t="shared" si="82"/>
        <v>0</v>
      </c>
      <c r="AN103" s="63">
        <v>1</v>
      </c>
      <c r="AO103" s="1">
        <f t="shared" si="83"/>
        <v>0</v>
      </c>
      <c r="AP103" s="64">
        <v>1</v>
      </c>
      <c r="AQ103" s="1">
        <f t="shared" si="84"/>
        <v>0</v>
      </c>
      <c r="AR103" s="63">
        <v>0</v>
      </c>
      <c r="AS103" s="1">
        <f t="shared" si="85"/>
        <v>0</v>
      </c>
      <c r="AT103" s="63">
        <v>1</v>
      </c>
      <c r="AU103" s="1">
        <f t="shared" si="86"/>
        <v>0</v>
      </c>
      <c r="AV103" s="62">
        <v>0</v>
      </c>
      <c r="AW103" s="1">
        <f t="shared" si="87"/>
        <v>0</v>
      </c>
      <c r="AX103" s="63"/>
      <c r="AY103" s="1">
        <f t="shared" si="88"/>
        <v>0</v>
      </c>
      <c r="AZ103" s="62"/>
      <c r="BA103" s="1">
        <f t="shared" si="89"/>
        <v>0</v>
      </c>
      <c r="BB103" s="63"/>
      <c r="BC103" s="1">
        <f t="shared" si="90"/>
        <v>0</v>
      </c>
      <c r="BD103" s="41">
        <v>0</v>
      </c>
      <c r="BE103" s="1">
        <f t="shared" si="91"/>
        <v>0</v>
      </c>
      <c r="BF103" s="63">
        <v>1</v>
      </c>
      <c r="BG103" s="2">
        <f t="shared" si="92"/>
        <v>0</v>
      </c>
      <c r="BH103" s="63">
        <v>1</v>
      </c>
      <c r="BI103" s="2">
        <f t="shared" si="93"/>
        <v>0</v>
      </c>
      <c r="BJ103" s="41">
        <v>0</v>
      </c>
      <c r="BK103" s="2">
        <f t="shared" si="94"/>
        <v>0</v>
      </c>
      <c r="BL103" s="41">
        <v>0</v>
      </c>
      <c r="BM103" s="2">
        <f t="shared" si="95"/>
        <v>0</v>
      </c>
      <c r="BN103" s="63">
        <v>0</v>
      </c>
      <c r="BO103" s="2">
        <f t="shared" si="96"/>
        <v>0</v>
      </c>
      <c r="BP103" s="63">
        <v>0</v>
      </c>
      <c r="BQ103" s="2">
        <f t="shared" si="97"/>
        <v>0</v>
      </c>
      <c r="BR103" s="63">
        <v>0</v>
      </c>
      <c r="BS103" s="1">
        <f t="shared" si="98"/>
        <v>0</v>
      </c>
      <c r="BT103" s="63">
        <v>4</v>
      </c>
      <c r="BU103" s="1">
        <f t="shared" si="99"/>
        <v>0</v>
      </c>
      <c r="BV103" s="63">
        <v>2</v>
      </c>
      <c r="BW103" s="1">
        <f t="shared" si="100"/>
        <v>0</v>
      </c>
      <c r="BX103" s="63">
        <v>2</v>
      </c>
      <c r="BY103" s="1">
        <f t="shared" si="101"/>
        <v>0</v>
      </c>
      <c r="BZ103" s="63">
        <v>0</v>
      </c>
      <c r="CA103" s="1">
        <f t="shared" si="102"/>
        <v>0</v>
      </c>
      <c r="CB103" s="63">
        <v>0</v>
      </c>
      <c r="CC103" s="1">
        <f t="shared" si="103"/>
        <v>0</v>
      </c>
      <c r="CD103" s="63">
        <v>0</v>
      </c>
      <c r="CE103" s="1">
        <f t="shared" si="104"/>
        <v>0</v>
      </c>
      <c r="CF103" s="63">
        <v>0</v>
      </c>
      <c r="CG103" s="1">
        <f t="shared" si="105"/>
        <v>0</v>
      </c>
      <c r="CH103" s="63">
        <v>0</v>
      </c>
      <c r="CI103" s="1">
        <f t="shared" si="106"/>
        <v>0</v>
      </c>
      <c r="CJ103" s="63">
        <v>0</v>
      </c>
      <c r="CK103" s="1">
        <f t="shared" si="107"/>
        <v>0</v>
      </c>
      <c r="CL103" s="63">
        <v>0</v>
      </c>
      <c r="CM103" s="1">
        <f t="shared" si="108"/>
        <v>0</v>
      </c>
      <c r="CN103" s="63">
        <v>0</v>
      </c>
      <c r="CO103" s="1">
        <f t="shared" si="109"/>
        <v>0</v>
      </c>
      <c r="CP103" s="63">
        <v>0</v>
      </c>
      <c r="CQ103" s="1">
        <f t="shared" si="110"/>
        <v>0</v>
      </c>
      <c r="CR103" s="63">
        <v>0</v>
      </c>
      <c r="CS103" s="1">
        <f t="shared" si="111"/>
        <v>0</v>
      </c>
      <c r="CT103" s="63">
        <v>0</v>
      </c>
      <c r="CU103" s="1">
        <f t="shared" si="112"/>
        <v>0</v>
      </c>
      <c r="CV103" s="63">
        <v>1</v>
      </c>
      <c r="CW103" s="2">
        <f t="shared" si="113"/>
        <v>0</v>
      </c>
      <c r="CX103" s="62">
        <v>1</v>
      </c>
      <c r="CY103" s="1">
        <f t="shared" si="114"/>
        <v>0</v>
      </c>
      <c r="CZ103" s="62"/>
      <c r="DA103" s="1">
        <f t="shared" si="115"/>
        <v>0</v>
      </c>
      <c r="DB103" s="62">
        <v>0</v>
      </c>
      <c r="DC103" s="1">
        <f t="shared" si="116"/>
        <v>0</v>
      </c>
      <c r="DD103" s="62">
        <v>0</v>
      </c>
      <c r="DE103" s="1">
        <f t="shared" si="117"/>
        <v>0</v>
      </c>
      <c r="DF103" s="62">
        <v>0</v>
      </c>
      <c r="DG103" s="1">
        <f t="shared" si="118"/>
        <v>0</v>
      </c>
      <c r="DH103" s="32">
        <f t="shared" si="119"/>
        <v>0</v>
      </c>
      <c r="DI103" s="33"/>
      <c r="DJ103" s="34">
        <f t="shared" si="120"/>
        <v>0</v>
      </c>
      <c r="DK103" s="33"/>
      <c r="DL103" s="34">
        <f t="shared" si="121"/>
        <v>0</v>
      </c>
      <c r="DM103" s="33"/>
      <c r="DN103" s="34">
        <f t="shared" si="122"/>
        <v>0</v>
      </c>
      <c r="DO103" s="34">
        <f t="shared" si="123"/>
        <v>0</v>
      </c>
      <c r="DP103" s="36">
        <f t="shared" si="124"/>
        <v>0</v>
      </c>
    </row>
    <row r="104" spans="1:120" ht="15.5">
      <c r="A104" s="29"/>
      <c r="B104" s="84"/>
      <c r="C104" s="60" t="s">
        <v>174</v>
      </c>
      <c r="D104" s="61">
        <v>61.2</v>
      </c>
      <c r="E104" s="1">
        <f t="shared" si="65"/>
        <v>0</v>
      </c>
      <c r="F104" s="62">
        <v>61.2</v>
      </c>
      <c r="G104" s="1">
        <f t="shared" si="66"/>
        <v>0</v>
      </c>
      <c r="H104" s="63">
        <v>12</v>
      </c>
      <c r="I104" s="1">
        <f t="shared" si="67"/>
        <v>0</v>
      </c>
      <c r="J104" s="62">
        <v>45</v>
      </c>
      <c r="K104" s="1">
        <f t="shared" si="68"/>
        <v>0</v>
      </c>
      <c r="L104" s="63">
        <v>25.7</v>
      </c>
      <c r="M104" s="1">
        <f t="shared" si="69"/>
        <v>0</v>
      </c>
      <c r="N104" s="63">
        <v>25.7</v>
      </c>
      <c r="O104" s="1">
        <f t="shared" si="70"/>
        <v>0</v>
      </c>
      <c r="P104" s="63">
        <f>179+25</f>
        <v>204</v>
      </c>
      <c r="Q104" s="1">
        <f t="shared" si="71"/>
        <v>0</v>
      </c>
      <c r="R104" s="63">
        <v>56</v>
      </c>
      <c r="S104" s="1">
        <f t="shared" si="72"/>
        <v>0</v>
      </c>
      <c r="T104" s="63">
        <v>1</v>
      </c>
      <c r="U104" s="1">
        <f t="shared" si="73"/>
        <v>0</v>
      </c>
      <c r="V104" s="63">
        <v>1</v>
      </c>
      <c r="W104" s="1">
        <f t="shared" si="74"/>
        <v>0</v>
      </c>
      <c r="X104" s="63">
        <v>0</v>
      </c>
      <c r="Y104" s="1">
        <f t="shared" si="75"/>
        <v>0</v>
      </c>
      <c r="Z104" s="63">
        <v>7</v>
      </c>
      <c r="AA104" s="1">
        <f t="shared" si="76"/>
        <v>0</v>
      </c>
      <c r="AB104" s="63">
        <v>0</v>
      </c>
      <c r="AC104" s="1">
        <f t="shared" si="77"/>
        <v>0</v>
      </c>
      <c r="AD104" s="63">
        <v>0</v>
      </c>
      <c r="AE104" s="1">
        <f t="shared" si="78"/>
        <v>0</v>
      </c>
      <c r="AF104" s="63">
        <v>0</v>
      </c>
      <c r="AG104" s="1">
        <f t="shared" si="79"/>
        <v>0</v>
      </c>
      <c r="AH104" s="63">
        <v>0</v>
      </c>
      <c r="AI104" s="1">
        <f t="shared" si="80"/>
        <v>0</v>
      </c>
      <c r="AJ104" s="63">
        <v>1</v>
      </c>
      <c r="AK104" s="1">
        <f t="shared" si="81"/>
        <v>0</v>
      </c>
      <c r="AL104" s="63">
        <v>0</v>
      </c>
      <c r="AM104" s="1">
        <f t="shared" si="82"/>
        <v>0</v>
      </c>
      <c r="AN104" s="63">
        <v>1</v>
      </c>
      <c r="AO104" s="1">
        <f t="shared" si="83"/>
        <v>0</v>
      </c>
      <c r="AP104" s="63">
        <v>0</v>
      </c>
      <c r="AQ104" s="1">
        <f t="shared" si="84"/>
        <v>0</v>
      </c>
      <c r="AR104" s="63">
        <v>1</v>
      </c>
      <c r="AS104" s="1">
        <f t="shared" si="85"/>
        <v>0</v>
      </c>
      <c r="AT104" s="63">
        <v>1</v>
      </c>
      <c r="AU104" s="1">
        <f t="shared" si="86"/>
        <v>0</v>
      </c>
      <c r="AV104" s="62">
        <v>0</v>
      </c>
      <c r="AW104" s="1">
        <f t="shared" si="87"/>
        <v>0</v>
      </c>
      <c r="AX104" s="63"/>
      <c r="AY104" s="1">
        <f t="shared" si="88"/>
        <v>0</v>
      </c>
      <c r="AZ104" s="62"/>
      <c r="BA104" s="1">
        <f t="shared" si="89"/>
        <v>0</v>
      </c>
      <c r="BB104" s="63"/>
      <c r="BC104" s="1">
        <f t="shared" si="90"/>
        <v>0</v>
      </c>
      <c r="BD104" s="41">
        <v>0</v>
      </c>
      <c r="BE104" s="1">
        <f t="shared" si="91"/>
        <v>0</v>
      </c>
      <c r="BF104" s="63"/>
      <c r="BG104" s="2">
        <f t="shared" si="92"/>
        <v>0</v>
      </c>
      <c r="BH104" s="63"/>
      <c r="BI104" s="2">
        <f t="shared" si="93"/>
        <v>0</v>
      </c>
      <c r="BJ104" s="41">
        <v>0</v>
      </c>
      <c r="BK104" s="2">
        <f t="shared" si="94"/>
        <v>0</v>
      </c>
      <c r="BL104" s="41">
        <v>0</v>
      </c>
      <c r="BM104" s="2">
        <f t="shared" si="95"/>
        <v>0</v>
      </c>
      <c r="BN104" s="63">
        <v>0</v>
      </c>
      <c r="BO104" s="2">
        <f t="shared" si="96"/>
        <v>0</v>
      </c>
      <c r="BP104" s="63">
        <v>0</v>
      </c>
      <c r="BQ104" s="2">
        <f t="shared" si="97"/>
        <v>0</v>
      </c>
      <c r="BR104" s="63">
        <v>0</v>
      </c>
      <c r="BS104" s="1">
        <f t="shared" si="98"/>
        <v>0</v>
      </c>
      <c r="BT104" s="63">
        <v>0</v>
      </c>
      <c r="BU104" s="1">
        <f t="shared" si="99"/>
        <v>0</v>
      </c>
      <c r="BV104" s="63">
        <v>0</v>
      </c>
      <c r="BW104" s="1">
        <f t="shared" si="100"/>
        <v>0</v>
      </c>
      <c r="BX104" s="63">
        <v>0</v>
      </c>
      <c r="BY104" s="1">
        <f t="shared" si="101"/>
        <v>0</v>
      </c>
      <c r="BZ104" s="63">
        <v>0</v>
      </c>
      <c r="CA104" s="1">
        <f t="shared" si="102"/>
        <v>0</v>
      </c>
      <c r="CB104" s="63">
        <v>0</v>
      </c>
      <c r="CC104" s="1">
        <f t="shared" si="103"/>
        <v>0</v>
      </c>
      <c r="CD104" s="63">
        <v>0</v>
      </c>
      <c r="CE104" s="1">
        <f t="shared" si="104"/>
        <v>0</v>
      </c>
      <c r="CF104" s="63">
        <v>0</v>
      </c>
      <c r="CG104" s="1">
        <f t="shared" si="105"/>
        <v>0</v>
      </c>
      <c r="CH104" s="63">
        <v>0</v>
      </c>
      <c r="CI104" s="1">
        <f t="shared" si="106"/>
        <v>0</v>
      </c>
      <c r="CJ104" s="63">
        <v>0</v>
      </c>
      <c r="CK104" s="1">
        <f t="shared" si="107"/>
        <v>0</v>
      </c>
      <c r="CL104" s="63">
        <v>0</v>
      </c>
      <c r="CM104" s="1">
        <f t="shared" si="108"/>
        <v>0</v>
      </c>
      <c r="CN104" s="63">
        <v>0</v>
      </c>
      <c r="CO104" s="1">
        <f t="shared" si="109"/>
        <v>0</v>
      </c>
      <c r="CP104" s="63">
        <v>0</v>
      </c>
      <c r="CQ104" s="1">
        <f t="shared" si="110"/>
        <v>0</v>
      </c>
      <c r="CR104" s="63">
        <v>0</v>
      </c>
      <c r="CS104" s="1">
        <f t="shared" si="111"/>
        <v>0</v>
      </c>
      <c r="CT104" s="63">
        <v>1</v>
      </c>
      <c r="CU104" s="1">
        <f t="shared" si="112"/>
        <v>0</v>
      </c>
      <c r="CV104" s="63">
        <v>1</v>
      </c>
      <c r="CW104" s="2">
        <f t="shared" si="113"/>
        <v>0</v>
      </c>
      <c r="CX104" s="62">
        <v>2</v>
      </c>
      <c r="CY104" s="1">
        <f t="shared" si="114"/>
        <v>0</v>
      </c>
      <c r="CZ104" s="62">
        <v>1</v>
      </c>
      <c r="DA104" s="1">
        <f t="shared" si="115"/>
        <v>0</v>
      </c>
      <c r="DB104" s="62">
        <v>0</v>
      </c>
      <c r="DC104" s="1">
        <f t="shared" si="116"/>
        <v>0</v>
      </c>
      <c r="DD104" s="62">
        <v>0</v>
      </c>
      <c r="DE104" s="1">
        <f t="shared" si="117"/>
        <v>0</v>
      </c>
      <c r="DF104" s="62">
        <v>0</v>
      </c>
      <c r="DG104" s="1">
        <f t="shared" si="118"/>
        <v>0</v>
      </c>
      <c r="DH104" s="32">
        <f t="shared" si="119"/>
        <v>0</v>
      </c>
      <c r="DI104" s="33"/>
      <c r="DJ104" s="34">
        <f t="shared" si="120"/>
        <v>0</v>
      </c>
      <c r="DK104" s="33"/>
      <c r="DL104" s="34">
        <f t="shared" si="121"/>
        <v>0</v>
      </c>
      <c r="DM104" s="33"/>
      <c r="DN104" s="34">
        <f t="shared" si="122"/>
        <v>0</v>
      </c>
      <c r="DO104" s="34">
        <f t="shared" si="123"/>
        <v>0</v>
      </c>
      <c r="DP104" s="36">
        <f t="shared" si="124"/>
        <v>0</v>
      </c>
    </row>
    <row r="105" spans="1:120" ht="15.5">
      <c r="A105" s="29"/>
      <c r="B105" s="84"/>
      <c r="C105" s="60" t="s">
        <v>175</v>
      </c>
      <c r="D105" s="61">
        <v>28.799999999999997</v>
      </c>
      <c r="E105" s="1">
        <f t="shared" si="65"/>
        <v>0</v>
      </c>
      <c r="F105" s="62">
        <v>28.799999999999997</v>
      </c>
      <c r="G105" s="1">
        <f t="shared" si="66"/>
        <v>0</v>
      </c>
      <c r="H105" s="63">
        <v>5</v>
      </c>
      <c r="I105" s="1">
        <f t="shared" si="67"/>
        <v>0</v>
      </c>
      <c r="J105" s="62">
        <v>28.799999999999997</v>
      </c>
      <c r="K105" s="1">
        <f t="shared" si="68"/>
        <v>0</v>
      </c>
      <c r="L105" s="63">
        <v>8</v>
      </c>
      <c r="M105" s="1">
        <f t="shared" si="69"/>
        <v>0</v>
      </c>
      <c r="N105" s="63">
        <v>22.98</v>
      </c>
      <c r="O105" s="1">
        <f t="shared" si="70"/>
        <v>0</v>
      </c>
      <c r="P105" s="63">
        <f>87+9</f>
        <v>96</v>
      </c>
      <c r="Q105" s="1">
        <f t="shared" si="71"/>
        <v>0</v>
      </c>
      <c r="R105" s="63">
        <v>37</v>
      </c>
      <c r="S105" s="1">
        <f t="shared" si="72"/>
        <v>0</v>
      </c>
      <c r="T105" s="63">
        <v>1</v>
      </c>
      <c r="U105" s="1">
        <f t="shared" si="73"/>
        <v>0</v>
      </c>
      <c r="V105" s="63">
        <v>3</v>
      </c>
      <c r="W105" s="1">
        <f t="shared" si="74"/>
        <v>0</v>
      </c>
      <c r="X105" s="63">
        <v>0</v>
      </c>
      <c r="Y105" s="1">
        <f t="shared" si="75"/>
        <v>0</v>
      </c>
      <c r="Z105" s="63">
        <v>4</v>
      </c>
      <c r="AA105" s="1">
        <f t="shared" si="76"/>
        <v>0</v>
      </c>
      <c r="AB105" s="63">
        <v>0</v>
      </c>
      <c r="AC105" s="1">
        <f t="shared" si="77"/>
        <v>0</v>
      </c>
      <c r="AD105" s="63">
        <v>0</v>
      </c>
      <c r="AE105" s="1">
        <f t="shared" si="78"/>
        <v>0</v>
      </c>
      <c r="AF105" s="63">
        <v>0</v>
      </c>
      <c r="AG105" s="1">
        <f t="shared" si="79"/>
        <v>0</v>
      </c>
      <c r="AH105" s="63">
        <v>1</v>
      </c>
      <c r="AI105" s="1">
        <f t="shared" si="80"/>
        <v>0</v>
      </c>
      <c r="AJ105" s="63">
        <v>1</v>
      </c>
      <c r="AK105" s="1">
        <f t="shared" si="81"/>
        <v>0</v>
      </c>
      <c r="AL105" s="63">
        <v>0</v>
      </c>
      <c r="AM105" s="1">
        <f t="shared" si="82"/>
        <v>0</v>
      </c>
      <c r="AN105" s="63">
        <v>1</v>
      </c>
      <c r="AO105" s="1">
        <f t="shared" si="83"/>
        <v>0</v>
      </c>
      <c r="AP105" s="64">
        <v>1</v>
      </c>
      <c r="AQ105" s="1">
        <f t="shared" si="84"/>
        <v>0</v>
      </c>
      <c r="AR105" s="63">
        <v>2.2999999999999998</v>
      </c>
      <c r="AS105" s="1">
        <f t="shared" si="85"/>
        <v>0</v>
      </c>
      <c r="AT105" s="63">
        <v>1</v>
      </c>
      <c r="AU105" s="1">
        <f t="shared" si="86"/>
        <v>0</v>
      </c>
      <c r="AV105" s="62">
        <v>0</v>
      </c>
      <c r="AW105" s="1">
        <f t="shared" si="87"/>
        <v>0</v>
      </c>
      <c r="AX105" s="63"/>
      <c r="AY105" s="1">
        <f t="shared" si="88"/>
        <v>0</v>
      </c>
      <c r="AZ105" s="62"/>
      <c r="BA105" s="1">
        <f t="shared" si="89"/>
        <v>0</v>
      </c>
      <c r="BB105" s="63"/>
      <c r="BC105" s="1">
        <f t="shared" si="90"/>
        <v>0</v>
      </c>
      <c r="BD105" s="41">
        <v>0</v>
      </c>
      <c r="BE105" s="1">
        <f t="shared" si="91"/>
        <v>0</v>
      </c>
      <c r="BF105" s="63">
        <v>0</v>
      </c>
      <c r="BG105" s="2">
        <f t="shared" si="92"/>
        <v>0</v>
      </c>
      <c r="BH105" s="63">
        <v>0</v>
      </c>
      <c r="BI105" s="2">
        <f t="shared" si="93"/>
        <v>0</v>
      </c>
      <c r="BJ105" s="41">
        <v>0</v>
      </c>
      <c r="BK105" s="2">
        <f t="shared" si="94"/>
        <v>0</v>
      </c>
      <c r="BL105" s="41">
        <v>0</v>
      </c>
      <c r="BM105" s="2">
        <f t="shared" si="95"/>
        <v>0</v>
      </c>
      <c r="BN105" s="63">
        <v>0</v>
      </c>
      <c r="BO105" s="2">
        <f t="shared" si="96"/>
        <v>0</v>
      </c>
      <c r="BP105" s="63">
        <v>2</v>
      </c>
      <c r="BQ105" s="2">
        <f t="shared" si="97"/>
        <v>0</v>
      </c>
      <c r="BR105" s="63">
        <v>0</v>
      </c>
      <c r="BS105" s="1">
        <f t="shared" si="98"/>
        <v>0</v>
      </c>
      <c r="BT105" s="63">
        <v>2</v>
      </c>
      <c r="BU105" s="1">
        <f t="shared" si="99"/>
        <v>0</v>
      </c>
      <c r="BV105" s="63">
        <v>2</v>
      </c>
      <c r="BW105" s="1">
        <f t="shared" si="100"/>
        <v>0</v>
      </c>
      <c r="BX105" s="63">
        <v>2</v>
      </c>
      <c r="BY105" s="1">
        <f t="shared" si="101"/>
        <v>0</v>
      </c>
      <c r="BZ105" s="63">
        <v>0</v>
      </c>
      <c r="CA105" s="1">
        <f t="shared" si="102"/>
        <v>0</v>
      </c>
      <c r="CB105" s="63">
        <v>0</v>
      </c>
      <c r="CC105" s="1">
        <f t="shared" si="103"/>
        <v>0</v>
      </c>
      <c r="CD105" s="63">
        <v>0</v>
      </c>
      <c r="CE105" s="1">
        <f t="shared" si="104"/>
        <v>0</v>
      </c>
      <c r="CF105" s="63">
        <v>0</v>
      </c>
      <c r="CG105" s="1">
        <f t="shared" si="105"/>
        <v>0</v>
      </c>
      <c r="CH105" s="63">
        <v>0</v>
      </c>
      <c r="CI105" s="1">
        <f t="shared" si="106"/>
        <v>0</v>
      </c>
      <c r="CJ105" s="63">
        <v>0</v>
      </c>
      <c r="CK105" s="1">
        <f t="shared" si="107"/>
        <v>0</v>
      </c>
      <c r="CL105" s="63">
        <v>0</v>
      </c>
      <c r="CM105" s="1">
        <f t="shared" si="108"/>
        <v>0</v>
      </c>
      <c r="CN105" s="63">
        <v>0</v>
      </c>
      <c r="CO105" s="1">
        <f t="shared" si="109"/>
        <v>0</v>
      </c>
      <c r="CP105" s="63">
        <v>0</v>
      </c>
      <c r="CQ105" s="1">
        <f t="shared" si="110"/>
        <v>0</v>
      </c>
      <c r="CR105" s="63">
        <v>0</v>
      </c>
      <c r="CS105" s="1">
        <f t="shared" si="111"/>
        <v>0</v>
      </c>
      <c r="CT105" s="63">
        <v>1</v>
      </c>
      <c r="CU105" s="1">
        <f t="shared" si="112"/>
        <v>0</v>
      </c>
      <c r="CV105" s="63">
        <v>1</v>
      </c>
      <c r="CW105" s="2">
        <f t="shared" si="113"/>
        <v>0</v>
      </c>
      <c r="CX105" s="62">
        <v>1</v>
      </c>
      <c r="CY105" s="1">
        <f t="shared" si="114"/>
        <v>0</v>
      </c>
      <c r="CZ105" s="62"/>
      <c r="DA105" s="1">
        <f t="shared" si="115"/>
        <v>0</v>
      </c>
      <c r="DB105" s="62">
        <v>0</v>
      </c>
      <c r="DC105" s="1">
        <f t="shared" si="116"/>
        <v>0</v>
      </c>
      <c r="DD105" s="62">
        <v>0</v>
      </c>
      <c r="DE105" s="1">
        <f t="shared" si="117"/>
        <v>0</v>
      </c>
      <c r="DF105" s="62">
        <v>0</v>
      </c>
      <c r="DG105" s="1">
        <f t="shared" si="118"/>
        <v>0</v>
      </c>
      <c r="DH105" s="32">
        <f t="shared" si="119"/>
        <v>0</v>
      </c>
      <c r="DI105" s="33"/>
      <c r="DJ105" s="34">
        <f t="shared" si="120"/>
        <v>0</v>
      </c>
      <c r="DK105" s="33"/>
      <c r="DL105" s="34">
        <f t="shared" si="121"/>
        <v>0</v>
      </c>
      <c r="DM105" s="33"/>
      <c r="DN105" s="34">
        <f t="shared" si="122"/>
        <v>0</v>
      </c>
      <c r="DO105" s="34">
        <f t="shared" si="123"/>
        <v>0</v>
      </c>
      <c r="DP105" s="36">
        <f t="shared" si="124"/>
        <v>0</v>
      </c>
    </row>
    <row r="106" spans="1:120" ht="15.5">
      <c r="A106" s="29"/>
      <c r="B106" s="84"/>
      <c r="C106" s="60" t="s">
        <v>176</v>
      </c>
      <c r="D106" s="61">
        <v>23.7</v>
      </c>
      <c r="E106" s="1">
        <f t="shared" si="65"/>
        <v>0</v>
      </c>
      <c r="F106" s="62">
        <v>23.7</v>
      </c>
      <c r="G106" s="1">
        <f t="shared" si="66"/>
        <v>0</v>
      </c>
      <c r="H106" s="63">
        <v>2</v>
      </c>
      <c r="I106" s="1">
        <f t="shared" si="67"/>
        <v>0</v>
      </c>
      <c r="J106" s="62">
        <v>23.7</v>
      </c>
      <c r="K106" s="1">
        <f t="shared" si="68"/>
        <v>0</v>
      </c>
      <c r="L106" s="63">
        <v>0</v>
      </c>
      <c r="M106" s="1">
        <f t="shared" si="69"/>
        <v>0</v>
      </c>
      <c r="N106" s="63">
        <v>63</v>
      </c>
      <c r="O106" s="1">
        <f t="shared" si="70"/>
        <v>0</v>
      </c>
      <c r="P106" s="63">
        <v>79</v>
      </c>
      <c r="Q106" s="1">
        <f t="shared" si="71"/>
        <v>0</v>
      </c>
      <c r="R106" s="63">
        <v>75</v>
      </c>
      <c r="S106" s="1">
        <f t="shared" si="72"/>
        <v>0</v>
      </c>
      <c r="T106" s="63">
        <v>1</v>
      </c>
      <c r="U106" s="1">
        <f t="shared" si="73"/>
        <v>0</v>
      </c>
      <c r="V106" s="63">
        <v>0</v>
      </c>
      <c r="W106" s="1">
        <f t="shared" si="74"/>
        <v>0</v>
      </c>
      <c r="X106" s="63">
        <v>0</v>
      </c>
      <c r="Y106" s="1">
        <f t="shared" si="75"/>
        <v>0</v>
      </c>
      <c r="Z106" s="63">
        <v>3</v>
      </c>
      <c r="AA106" s="1">
        <f t="shared" si="76"/>
        <v>0</v>
      </c>
      <c r="AB106" s="63">
        <v>18</v>
      </c>
      <c r="AC106" s="1">
        <f t="shared" si="77"/>
        <v>0</v>
      </c>
      <c r="AD106" s="63">
        <v>1</v>
      </c>
      <c r="AE106" s="1">
        <f t="shared" si="78"/>
        <v>0</v>
      </c>
      <c r="AF106" s="63">
        <v>0</v>
      </c>
      <c r="AG106" s="1">
        <f t="shared" si="79"/>
        <v>0</v>
      </c>
      <c r="AH106" s="63">
        <v>1</v>
      </c>
      <c r="AI106" s="1">
        <f t="shared" si="80"/>
        <v>0</v>
      </c>
      <c r="AJ106" s="63">
        <v>0</v>
      </c>
      <c r="AK106" s="1">
        <f t="shared" si="81"/>
        <v>0</v>
      </c>
      <c r="AL106" s="63">
        <v>0</v>
      </c>
      <c r="AM106" s="1">
        <f t="shared" si="82"/>
        <v>0</v>
      </c>
      <c r="AN106" s="63">
        <v>1</v>
      </c>
      <c r="AO106" s="1">
        <f t="shared" si="83"/>
        <v>0</v>
      </c>
      <c r="AP106" s="64">
        <v>1</v>
      </c>
      <c r="AQ106" s="1">
        <f t="shared" si="84"/>
        <v>0</v>
      </c>
      <c r="AR106" s="63">
        <v>1</v>
      </c>
      <c r="AS106" s="1">
        <f t="shared" si="85"/>
        <v>0</v>
      </c>
      <c r="AT106" s="63">
        <v>1</v>
      </c>
      <c r="AU106" s="1">
        <f t="shared" si="86"/>
        <v>0</v>
      </c>
      <c r="AV106" s="62">
        <v>0</v>
      </c>
      <c r="AW106" s="1">
        <f t="shared" si="87"/>
        <v>0</v>
      </c>
      <c r="AX106" s="63"/>
      <c r="AY106" s="1">
        <f t="shared" si="88"/>
        <v>0</v>
      </c>
      <c r="AZ106" s="62"/>
      <c r="BA106" s="1">
        <f t="shared" si="89"/>
        <v>0</v>
      </c>
      <c r="BB106" s="63"/>
      <c r="BC106" s="1">
        <f t="shared" si="90"/>
        <v>0</v>
      </c>
      <c r="BD106" s="41">
        <v>0</v>
      </c>
      <c r="BE106" s="1">
        <f t="shared" si="91"/>
        <v>0</v>
      </c>
      <c r="BF106" s="63">
        <v>0</v>
      </c>
      <c r="BG106" s="2">
        <f t="shared" si="92"/>
        <v>0</v>
      </c>
      <c r="BH106" s="63">
        <v>0</v>
      </c>
      <c r="BI106" s="2">
        <f t="shared" si="93"/>
        <v>0</v>
      </c>
      <c r="BJ106" s="41">
        <v>0</v>
      </c>
      <c r="BK106" s="2">
        <f t="shared" si="94"/>
        <v>0</v>
      </c>
      <c r="BL106" s="41">
        <v>0</v>
      </c>
      <c r="BM106" s="2">
        <f t="shared" si="95"/>
        <v>0</v>
      </c>
      <c r="BN106" s="63">
        <v>0</v>
      </c>
      <c r="BO106" s="2">
        <f t="shared" si="96"/>
        <v>0</v>
      </c>
      <c r="BP106" s="63">
        <v>2</v>
      </c>
      <c r="BQ106" s="2">
        <f t="shared" si="97"/>
        <v>0</v>
      </c>
      <c r="BR106" s="63">
        <v>0</v>
      </c>
      <c r="BS106" s="1">
        <f t="shared" si="98"/>
        <v>0</v>
      </c>
      <c r="BT106" s="63">
        <v>4</v>
      </c>
      <c r="BU106" s="1">
        <f t="shared" si="99"/>
        <v>0</v>
      </c>
      <c r="BV106" s="63">
        <v>2</v>
      </c>
      <c r="BW106" s="1">
        <f t="shared" si="100"/>
        <v>0</v>
      </c>
      <c r="BX106" s="63">
        <v>2</v>
      </c>
      <c r="BY106" s="1">
        <f t="shared" si="101"/>
        <v>0</v>
      </c>
      <c r="BZ106" s="63">
        <v>0</v>
      </c>
      <c r="CA106" s="1">
        <f t="shared" si="102"/>
        <v>0</v>
      </c>
      <c r="CB106" s="63">
        <v>0</v>
      </c>
      <c r="CC106" s="1">
        <f t="shared" si="103"/>
        <v>0</v>
      </c>
      <c r="CD106" s="63"/>
      <c r="CE106" s="1">
        <f t="shared" si="104"/>
        <v>0</v>
      </c>
      <c r="CF106" s="63"/>
      <c r="CG106" s="1">
        <f t="shared" si="105"/>
        <v>0</v>
      </c>
      <c r="CH106" s="63"/>
      <c r="CI106" s="1">
        <f t="shared" si="106"/>
        <v>0</v>
      </c>
      <c r="CJ106" s="63"/>
      <c r="CK106" s="1">
        <f t="shared" si="107"/>
        <v>0</v>
      </c>
      <c r="CL106" s="63"/>
      <c r="CM106" s="1">
        <f t="shared" si="108"/>
        <v>0</v>
      </c>
      <c r="CN106" s="63">
        <v>0</v>
      </c>
      <c r="CO106" s="1">
        <f t="shared" si="109"/>
        <v>0</v>
      </c>
      <c r="CP106" s="63">
        <v>0</v>
      </c>
      <c r="CQ106" s="1">
        <f t="shared" si="110"/>
        <v>0</v>
      </c>
      <c r="CR106" s="63">
        <v>0</v>
      </c>
      <c r="CS106" s="1">
        <f t="shared" si="111"/>
        <v>0</v>
      </c>
      <c r="CT106" s="63">
        <v>0</v>
      </c>
      <c r="CU106" s="1">
        <f t="shared" si="112"/>
        <v>0</v>
      </c>
      <c r="CV106" s="63">
        <v>1</v>
      </c>
      <c r="CW106" s="2">
        <f t="shared" si="113"/>
        <v>0</v>
      </c>
      <c r="CX106" s="62">
        <v>0</v>
      </c>
      <c r="CY106" s="1">
        <f t="shared" si="114"/>
        <v>0</v>
      </c>
      <c r="CZ106" s="62"/>
      <c r="DA106" s="1">
        <f t="shared" si="115"/>
        <v>0</v>
      </c>
      <c r="DB106" s="62">
        <v>0</v>
      </c>
      <c r="DC106" s="1">
        <f t="shared" si="116"/>
        <v>0</v>
      </c>
      <c r="DD106" s="62">
        <v>0</v>
      </c>
      <c r="DE106" s="1">
        <f t="shared" si="117"/>
        <v>0</v>
      </c>
      <c r="DF106" s="62">
        <v>0</v>
      </c>
      <c r="DG106" s="1">
        <f t="shared" si="118"/>
        <v>0</v>
      </c>
      <c r="DH106" s="32">
        <f t="shared" si="119"/>
        <v>0</v>
      </c>
      <c r="DI106" s="33"/>
      <c r="DJ106" s="34">
        <f t="shared" si="120"/>
        <v>0</v>
      </c>
      <c r="DK106" s="33"/>
      <c r="DL106" s="34">
        <f t="shared" si="121"/>
        <v>0</v>
      </c>
      <c r="DM106" s="33"/>
      <c r="DN106" s="34">
        <f t="shared" si="122"/>
        <v>0</v>
      </c>
      <c r="DO106" s="34">
        <f t="shared" si="123"/>
        <v>0</v>
      </c>
      <c r="DP106" s="36">
        <f t="shared" si="124"/>
        <v>0</v>
      </c>
    </row>
    <row r="107" spans="1:120" ht="15.5">
      <c r="A107" s="29"/>
      <c r="B107" s="84"/>
      <c r="C107" s="60" t="s">
        <v>177</v>
      </c>
      <c r="D107" s="61">
        <v>34.5</v>
      </c>
      <c r="E107" s="1">
        <f t="shared" si="65"/>
        <v>0</v>
      </c>
      <c r="F107" s="62">
        <v>34.5</v>
      </c>
      <c r="G107" s="1">
        <f t="shared" si="66"/>
        <v>0</v>
      </c>
      <c r="H107" s="63">
        <v>5</v>
      </c>
      <c r="I107" s="1">
        <f t="shared" si="67"/>
        <v>0</v>
      </c>
      <c r="J107" s="62">
        <v>34.5</v>
      </c>
      <c r="K107" s="1">
        <f t="shared" si="68"/>
        <v>0</v>
      </c>
      <c r="L107" s="63">
        <v>0</v>
      </c>
      <c r="M107" s="1">
        <f t="shared" si="69"/>
        <v>0</v>
      </c>
      <c r="N107" s="63">
        <v>25.6</v>
      </c>
      <c r="O107" s="1">
        <f t="shared" si="70"/>
        <v>0</v>
      </c>
      <c r="P107" s="63">
        <v>115</v>
      </c>
      <c r="Q107" s="1">
        <f t="shared" si="71"/>
        <v>0</v>
      </c>
      <c r="R107" s="63">
        <v>70</v>
      </c>
      <c r="S107" s="1">
        <f t="shared" si="72"/>
        <v>0</v>
      </c>
      <c r="T107" s="63">
        <v>1</v>
      </c>
      <c r="U107" s="1">
        <f t="shared" si="73"/>
        <v>0</v>
      </c>
      <c r="V107" s="63">
        <v>2</v>
      </c>
      <c r="W107" s="1">
        <f t="shared" si="74"/>
        <v>0</v>
      </c>
      <c r="X107" s="63">
        <v>0</v>
      </c>
      <c r="Y107" s="1">
        <f t="shared" si="75"/>
        <v>0</v>
      </c>
      <c r="Z107" s="63">
        <v>5</v>
      </c>
      <c r="AA107" s="1">
        <f t="shared" si="76"/>
        <v>0</v>
      </c>
      <c r="AB107" s="63">
        <v>0</v>
      </c>
      <c r="AC107" s="1">
        <f t="shared" si="77"/>
        <v>0</v>
      </c>
      <c r="AD107" s="63"/>
      <c r="AE107" s="1">
        <f t="shared" si="78"/>
        <v>0</v>
      </c>
      <c r="AF107" s="63"/>
      <c r="AG107" s="1">
        <f t="shared" si="79"/>
        <v>0</v>
      </c>
      <c r="AH107" s="63">
        <v>0</v>
      </c>
      <c r="AI107" s="1">
        <f t="shared" si="80"/>
        <v>0</v>
      </c>
      <c r="AJ107" s="63">
        <v>1</v>
      </c>
      <c r="AK107" s="1">
        <f t="shared" si="81"/>
        <v>0</v>
      </c>
      <c r="AL107" s="63">
        <v>0</v>
      </c>
      <c r="AM107" s="1">
        <f t="shared" si="82"/>
        <v>0</v>
      </c>
      <c r="AN107" s="63">
        <v>1</v>
      </c>
      <c r="AO107" s="1">
        <f t="shared" si="83"/>
        <v>0</v>
      </c>
      <c r="AP107" s="64">
        <v>1</v>
      </c>
      <c r="AQ107" s="1">
        <f t="shared" si="84"/>
        <v>0</v>
      </c>
      <c r="AR107" s="63">
        <v>0</v>
      </c>
      <c r="AS107" s="1">
        <f t="shared" si="85"/>
        <v>0</v>
      </c>
      <c r="AT107" s="63">
        <v>1</v>
      </c>
      <c r="AU107" s="1">
        <f t="shared" si="86"/>
        <v>0</v>
      </c>
      <c r="AV107" s="62">
        <v>0</v>
      </c>
      <c r="AW107" s="1">
        <f t="shared" si="87"/>
        <v>0</v>
      </c>
      <c r="AX107" s="63"/>
      <c r="AY107" s="1">
        <f t="shared" si="88"/>
        <v>0</v>
      </c>
      <c r="AZ107" s="62"/>
      <c r="BA107" s="1">
        <f t="shared" si="89"/>
        <v>0</v>
      </c>
      <c r="BB107" s="63"/>
      <c r="BC107" s="1">
        <f t="shared" si="90"/>
        <v>0</v>
      </c>
      <c r="BD107" s="41">
        <v>0</v>
      </c>
      <c r="BE107" s="1">
        <f t="shared" si="91"/>
        <v>0</v>
      </c>
      <c r="BF107" s="63"/>
      <c r="BG107" s="2">
        <f t="shared" si="92"/>
        <v>0</v>
      </c>
      <c r="BH107" s="63"/>
      <c r="BI107" s="2">
        <f t="shared" si="93"/>
        <v>0</v>
      </c>
      <c r="BJ107" s="41">
        <v>0</v>
      </c>
      <c r="BK107" s="2">
        <f t="shared" si="94"/>
        <v>0</v>
      </c>
      <c r="BL107" s="41">
        <v>0</v>
      </c>
      <c r="BM107" s="2">
        <f t="shared" si="95"/>
        <v>0</v>
      </c>
      <c r="BN107" s="63"/>
      <c r="BO107" s="2">
        <f t="shared" si="96"/>
        <v>0</v>
      </c>
      <c r="BP107" s="63"/>
      <c r="BQ107" s="2">
        <f t="shared" si="97"/>
        <v>0</v>
      </c>
      <c r="BR107" s="63"/>
      <c r="BS107" s="1">
        <f t="shared" si="98"/>
        <v>0</v>
      </c>
      <c r="BT107" s="63">
        <v>0</v>
      </c>
      <c r="BU107" s="1">
        <f t="shared" si="99"/>
        <v>0</v>
      </c>
      <c r="BV107" s="63"/>
      <c r="BW107" s="1">
        <f t="shared" si="100"/>
        <v>0</v>
      </c>
      <c r="BX107" s="63"/>
      <c r="BY107" s="1">
        <f t="shared" si="101"/>
        <v>0</v>
      </c>
      <c r="BZ107" s="63"/>
      <c r="CA107" s="1">
        <f t="shared" si="102"/>
        <v>0</v>
      </c>
      <c r="CB107" s="63"/>
      <c r="CC107" s="1">
        <f t="shared" si="103"/>
        <v>0</v>
      </c>
      <c r="CD107" s="63"/>
      <c r="CE107" s="1">
        <f t="shared" si="104"/>
        <v>0</v>
      </c>
      <c r="CF107" s="63"/>
      <c r="CG107" s="1">
        <f t="shared" si="105"/>
        <v>0</v>
      </c>
      <c r="CH107" s="63"/>
      <c r="CI107" s="1">
        <f t="shared" si="106"/>
        <v>0</v>
      </c>
      <c r="CJ107" s="63"/>
      <c r="CK107" s="1">
        <f t="shared" si="107"/>
        <v>0</v>
      </c>
      <c r="CL107" s="63"/>
      <c r="CM107" s="1">
        <f t="shared" si="108"/>
        <v>0</v>
      </c>
      <c r="CN107" s="63">
        <v>0</v>
      </c>
      <c r="CO107" s="1">
        <f t="shared" si="109"/>
        <v>0</v>
      </c>
      <c r="CP107" s="63">
        <v>0</v>
      </c>
      <c r="CQ107" s="1">
        <f t="shared" si="110"/>
        <v>0</v>
      </c>
      <c r="CR107" s="63">
        <v>0</v>
      </c>
      <c r="CS107" s="1">
        <f t="shared" si="111"/>
        <v>0</v>
      </c>
      <c r="CT107" s="63">
        <v>0</v>
      </c>
      <c r="CU107" s="1">
        <f t="shared" si="112"/>
        <v>0</v>
      </c>
      <c r="CV107" s="63">
        <v>1</v>
      </c>
      <c r="CW107" s="2">
        <f t="shared" si="113"/>
        <v>0</v>
      </c>
      <c r="CX107" s="62">
        <v>1</v>
      </c>
      <c r="CY107" s="1">
        <f t="shared" si="114"/>
        <v>0</v>
      </c>
      <c r="CZ107" s="62"/>
      <c r="DA107" s="1">
        <f t="shared" si="115"/>
        <v>0</v>
      </c>
      <c r="DB107" s="62">
        <v>0</v>
      </c>
      <c r="DC107" s="1">
        <f t="shared" si="116"/>
        <v>0</v>
      </c>
      <c r="DD107" s="62">
        <v>0</v>
      </c>
      <c r="DE107" s="1">
        <f t="shared" si="117"/>
        <v>0</v>
      </c>
      <c r="DF107" s="62">
        <v>0</v>
      </c>
      <c r="DG107" s="1">
        <f t="shared" si="118"/>
        <v>0</v>
      </c>
      <c r="DH107" s="32">
        <f t="shared" si="119"/>
        <v>0</v>
      </c>
      <c r="DI107" s="33"/>
      <c r="DJ107" s="34">
        <f t="shared" si="120"/>
        <v>0</v>
      </c>
      <c r="DK107" s="33"/>
      <c r="DL107" s="34">
        <f t="shared" si="121"/>
        <v>0</v>
      </c>
      <c r="DM107" s="33"/>
      <c r="DN107" s="34">
        <f t="shared" si="122"/>
        <v>0</v>
      </c>
      <c r="DO107" s="34">
        <f t="shared" si="123"/>
        <v>0</v>
      </c>
      <c r="DP107" s="36">
        <f t="shared" si="124"/>
        <v>0</v>
      </c>
    </row>
    <row r="108" spans="1:120" ht="15.5">
      <c r="A108" s="29"/>
      <c r="B108" s="84"/>
      <c r="C108" s="60" t="s">
        <v>178</v>
      </c>
      <c r="D108" s="61">
        <v>220.2</v>
      </c>
      <c r="E108" s="1">
        <f t="shared" si="65"/>
        <v>0</v>
      </c>
      <c r="F108" s="62">
        <v>110.1</v>
      </c>
      <c r="G108" s="1">
        <f t="shared" si="66"/>
        <v>0</v>
      </c>
      <c r="H108" s="63">
        <v>4</v>
      </c>
      <c r="I108" s="1">
        <f t="shared" si="67"/>
        <v>0</v>
      </c>
      <c r="J108" s="62">
        <v>220.2</v>
      </c>
      <c r="K108" s="1">
        <f t="shared" si="68"/>
        <v>0</v>
      </c>
      <c r="L108" s="63">
        <v>75</v>
      </c>
      <c r="M108" s="1">
        <f t="shared" si="69"/>
        <v>0</v>
      </c>
      <c r="N108" s="63">
        <v>31</v>
      </c>
      <c r="O108" s="1">
        <f t="shared" si="70"/>
        <v>0</v>
      </c>
      <c r="P108" s="63">
        <f>670+64</f>
        <v>734</v>
      </c>
      <c r="Q108" s="1">
        <f t="shared" si="71"/>
        <v>0</v>
      </c>
      <c r="R108" s="63">
        <v>108</v>
      </c>
      <c r="S108" s="1">
        <f t="shared" si="72"/>
        <v>0</v>
      </c>
      <c r="T108" s="63">
        <v>1</v>
      </c>
      <c r="U108" s="1">
        <f t="shared" si="73"/>
        <v>0</v>
      </c>
      <c r="V108" s="63">
        <v>4</v>
      </c>
      <c r="W108" s="1">
        <f t="shared" si="74"/>
        <v>0</v>
      </c>
      <c r="X108" s="63">
        <v>0</v>
      </c>
      <c r="Y108" s="1">
        <f t="shared" si="75"/>
        <v>0</v>
      </c>
      <c r="Z108" s="63">
        <v>5</v>
      </c>
      <c r="AA108" s="1">
        <f t="shared" si="76"/>
        <v>0</v>
      </c>
      <c r="AB108" s="63">
        <v>0</v>
      </c>
      <c r="AC108" s="1">
        <f t="shared" si="77"/>
        <v>0</v>
      </c>
      <c r="AD108" s="63">
        <v>0</v>
      </c>
      <c r="AE108" s="1">
        <f t="shared" si="78"/>
        <v>0</v>
      </c>
      <c r="AF108" s="63">
        <v>0</v>
      </c>
      <c r="AG108" s="1">
        <f t="shared" si="79"/>
        <v>0</v>
      </c>
      <c r="AH108" s="63">
        <v>0</v>
      </c>
      <c r="AI108" s="1">
        <f t="shared" si="80"/>
        <v>0</v>
      </c>
      <c r="AJ108" s="63">
        <v>1</v>
      </c>
      <c r="AK108" s="1">
        <f t="shared" si="81"/>
        <v>0</v>
      </c>
      <c r="AL108" s="63">
        <v>0</v>
      </c>
      <c r="AM108" s="1">
        <f t="shared" si="82"/>
        <v>0</v>
      </c>
      <c r="AN108" s="63">
        <v>1</v>
      </c>
      <c r="AO108" s="1">
        <f t="shared" si="83"/>
        <v>0</v>
      </c>
      <c r="AP108" s="64">
        <v>1</v>
      </c>
      <c r="AQ108" s="1">
        <f t="shared" si="84"/>
        <v>0</v>
      </c>
      <c r="AR108" s="63">
        <v>2</v>
      </c>
      <c r="AS108" s="1">
        <f t="shared" si="85"/>
        <v>0</v>
      </c>
      <c r="AT108" s="63">
        <v>1</v>
      </c>
      <c r="AU108" s="1">
        <f t="shared" si="86"/>
        <v>0</v>
      </c>
      <c r="AV108" s="62">
        <v>0</v>
      </c>
      <c r="AW108" s="1">
        <f t="shared" si="87"/>
        <v>0</v>
      </c>
      <c r="AX108" s="63"/>
      <c r="AY108" s="1">
        <f t="shared" si="88"/>
        <v>0</v>
      </c>
      <c r="AZ108" s="62"/>
      <c r="BA108" s="1">
        <f t="shared" si="89"/>
        <v>0</v>
      </c>
      <c r="BB108" s="63"/>
      <c r="BC108" s="1">
        <f t="shared" si="90"/>
        <v>0</v>
      </c>
      <c r="BD108" s="41">
        <v>0</v>
      </c>
      <c r="BE108" s="1">
        <f t="shared" si="91"/>
        <v>0</v>
      </c>
      <c r="BF108" s="63">
        <v>1</v>
      </c>
      <c r="BG108" s="2">
        <f t="shared" si="92"/>
        <v>0</v>
      </c>
      <c r="BH108" s="63">
        <v>1</v>
      </c>
      <c r="BI108" s="2">
        <f t="shared" si="93"/>
        <v>0</v>
      </c>
      <c r="BJ108" s="41">
        <v>0</v>
      </c>
      <c r="BK108" s="2">
        <f t="shared" si="94"/>
        <v>0</v>
      </c>
      <c r="BL108" s="41">
        <v>0</v>
      </c>
      <c r="BM108" s="2">
        <f t="shared" si="95"/>
        <v>0</v>
      </c>
      <c r="BN108" s="63">
        <v>0</v>
      </c>
      <c r="BO108" s="2">
        <f t="shared" si="96"/>
        <v>0</v>
      </c>
      <c r="BP108" s="63">
        <v>4</v>
      </c>
      <c r="BQ108" s="2">
        <f t="shared" si="97"/>
        <v>0</v>
      </c>
      <c r="BR108" s="63">
        <v>0</v>
      </c>
      <c r="BS108" s="1">
        <f t="shared" si="98"/>
        <v>0</v>
      </c>
      <c r="BT108" s="63">
        <v>0</v>
      </c>
      <c r="BU108" s="1">
        <f t="shared" si="99"/>
        <v>0</v>
      </c>
      <c r="BV108" s="63">
        <v>2</v>
      </c>
      <c r="BW108" s="1">
        <f t="shared" si="100"/>
        <v>0</v>
      </c>
      <c r="BX108" s="63">
        <v>2</v>
      </c>
      <c r="BY108" s="1">
        <f t="shared" si="101"/>
        <v>0</v>
      </c>
      <c r="BZ108" s="63">
        <v>0</v>
      </c>
      <c r="CA108" s="1">
        <f t="shared" si="102"/>
        <v>0</v>
      </c>
      <c r="CB108" s="63">
        <v>0</v>
      </c>
      <c r="CC108" s="1">
        <f t="shared" si="103"/>
        <v>0</v>
      </c>
      <c r="CD108" s="63">
        <v>0</v>
      </c>
      <c r="CE108" s="1">
        <f t="shared" si="104"/>
        <v>0</v>
      </c>
      <c r="CF108" s="63">
        <v>0</v>
      </c>
      <c r="CG108" s="1">
        <f t="shared" si="105"/>
        <v>0</v>
      </c>
      <c r="CH108" s="63">
        <v>0</v>
      </c>
      <c r="CI108" s="1">
        <f t="shared" si="106"/>
        <v>0</v>
      </c>
      <c r="CJ108" s="63">
        <v>0</v>
      </c>
      <c r="CK108" s="1">
        <f t="shared" si="107"/>
        <v>0</v>
      </c>
      <c r="CL108" s="63">
        <v>0</v>
      </c>
      <c r="CM108" s="1">
        <f t="shared" si="108"/>
        <v>0</v>
      </c>
      <c r="CN108" s="63">
        <v>0</v>
      </c>
      <c r="CO108" s="1">
        <f t="shared" si="109"/>
        <v>0</v>
      </c>
      <c r="CP108" s="63">
        <v>0</v>
      </c>
      <c r="CQ108" s="1">
        <f t="shared" si="110"/>
        <v>0</v>
      </c>
      <c r="CR108" s="63">
        <v>0</v>
      </c>
      <c r="CS108" s="1">
        <f t="shared" si="111"/>
        <v>0</v>
      </c>
      <c r="CT108" s="63">
        <v>1</v>
      </c>
      <c r="CU108" s="1">
        <f t="shared" si="112"/>
        <v>0</v>
      </c>
      <c r="CV108" s="63">
        <v>1</v>
      </c>
      <c r="CW108" s="2">
        <f t="shared" si="113"/>
        <v>0</v>
      </c>
      <c r="CX108" s="62">
        <v>2</v>
      </c>
      <c r="CY108" s="1">
        <f t="shared" si="114"/>
        <v>0</v>
      </c>
      <c r="CZ108" s="62"/>
      <c r="DA108" s="1">
        <f t="shared" si="115"/>
        <v>0</v>
      </c>
      <c r="DB108" s="62">
        <v>0</v>
      </c>
      <c r="DC108" s="1">
        <f t="shared" si="116"/>
        <v>0</v>
      </c>
      <c r="DD108" s="62">
        <v>0</v>
      </c>
      <c r="DE108" s="1">
        <f t="shared" si="117"/>
        <v>0</v>
      </c>
      <c r="DF108" s="62">
        <v>0</v>
      </c>
      <c r="DG108" s="1">
        <f t="shared" si="118"/>
        <v>0</v>
      </c>
      <c r="DH108" s="32">
        <f t="shared" si="119"/>
        <v>0</v>
      </c>
      <c r="DI108" s="33"/>
      <c r="DJ108" s="34">
        <f t="shared" si="120"/>
        <v>0</v>
      </c>
      <c r="DK108" s="33"/>
      <c r="DL108" s="34">
        <f t="shared" si="121"/>
        <v>0</v>
      </c>
      <c r="DM108" s="33"/>
      <c r="DN108" s="34">
        <f t="shared" si="122"/>
        <v>0</v>
      </c>
      <c r="DO108" s="34">
        <f t="shared" si="123"/>
        <v>0</v>
      </c>
      <c r="DP108" s="36">
        <f t="shared" si="124"/>
        <v>0</v>
      </c>
    </row>
    <row r="109" spans="1:120" ht="15.5">
      <c r="A109" s="29"/>
      <c r="B109" s="84"/>
      <c r="C109" s="60" t="s">
        <v>179</v>
      </c>
      <c r="D109" s="61">
        <v>66.899999999999991</v>
      </c>
      <c r="E109" s="1">
        <f t="shared" si="65"/>
        <v>0</v>
      </c>
      <c r="F109" s="62">
        <v>66.899999999999991</v>
      </c>
      <c r="G109" s="1">
        <f t="shared" si="66"/>
        <v>0</v>
      </c>
      <c r="H109" s="63">
        <v>8</v>
      </c>
      <c r="I109" s="1">
        <f t="shared" si="67"/>
        <v>0</v>
      </c>
      <c r="J109" s="62">
        <v>66.899999999999991</v>
      </c>
      <c r="K109" s="1">
        <f t="shared" si="68"/>
        <v>0</v>
      </c>
      <c r="L109" s="63">
        <v>34.700000000000003</v>
      </c>
      <c r="M109" s="1">
        <f t="shared" si="69"/>
        <v>0</v>
      </c>
      <c r="N109" s="63">
        <v>34.700000000000003</v>
      </c>
      <c r="O109" s="1">
        <f t="shared" si="70"/>
        <v>0</v>
      </c>
      <c r="P109" s="63">
        <v>223</v>
      </c>
      <c r="Q109" s="1">
        <f t="shared" si="71"/>
        <v>0</v>
      </c>
      <c r="R109" s="63">
        <v>86</v>
      </c>
      <c r="S109" s="1">
        <f t="shared" si="72"/>
        <v>0</v>
      </c>
      <c r="T109" s="63">
        <v>1</v>
      </c>
      <c r="U109" s="1">
        <f t="shared" si="73"/>
        <v>0</v>
      </c>
      <c r="V109" s="63">
        <v>4</v>
      </c>
      <c r="W109" s="1">
        <f t="shared" si="74"/>
        <v>0</v>
      </c>
      <c r="X109" s="63">
        <v>5</v>
      </c>
      <c r="Y109" s="1">
        <f t="shared" si="75"/>
        <v>0</v>
      </c>
      <c r="Z109" s="63">
        <v>6</v>
      </c>
      <c r="AA109" s="1">
        <f t="shared" si="76"/>
        <v>0</v>
      </c>
      <c r="AB109" s="63">
        <v>0</v>
      </c>
      <c r="AC109" s="1">
        <f t="shared" si="77"/>
        <v>0</v>
      </c>
      <c r="AD109" s="63">
        <v>0</v>
      </c>
      <c r="AE109" s="1">
        <f t="shared" si="78"/>
        <v>0</v>
      </c>
      <c r="AF109" s="63">
        <v>0</v>
      </c>
      <c r="AG109" s="1">
        <f t="shared" si="79"/>
        <v>0</v>
      </c>
      <c r="AH109" s="63">
        <v>1</v>
      </c>
      <c r="AI109" s="1">
        <f t="shared" si="80"/>
        <v>0</v>
      </c>
      <c r="AJ109" s="63">
        <v>1</v>
      </c>
      <c r="AK109" s="1">
        <f t="shared" si="81"/>
        <v>0</v>
      </c>
      <c r="AL109" s="63">
        <v>1</v>
      </c>
      <c r="AM109" s="1">
        <f t="shared" si="82"/>
        <v>0</v>
      </c>
      <c r="AN109" s="63">
        <v>1</v>
      </c>
      <c r="AO109" s="1">
        <f t="shared" si="83"/>
        <v>0</v>
      </c>
      <c r="AP109" s="64">
        <v>1</v>
      </c>
      <c r="AQ109" s="1">
        <f t="shared" si="84"/>
        <v>0</v>
      </c>
      <c r="AR109" s="63">
        <v>2</v>
      </c>
      <c r="AS109" s="1">
        <f t="shared" si="85"/>
        <v>0</v>
      </c>
      <c r="AT109" s="63">
        <v>1</v>
      </c>
      <c r="AU109" s="1">
        <f t="shared" si="86"/>
        <v>0</v>
      </c>
      <c r="AV109" s="62">
        <v>0</v>
      </c>
      <c r="AW109" s="1">
        <f t="shared" si="87"/>
        <v>0</v>
      </c>
      <c r="AX109" s="63"/>
      <c r="AY109" s="1">
        <f t="shared" si="88"/>
        <v>0</v>
      </c>
      <c r="AZ109" s="62"/>
      <c r="BA109" s="1">
        <f t="shared" si="89"/>
        <v>0</v>
      </c>
      <c r="BB109" s="63"/>
      <c r="BC109" s="1">
        <f t="shared" si="90"/>
        <v>0</v>
      </c>
      <c r="BD109" s="41">
        <v>0</v>
      </c>
      <c r="BE109" s="1">
        <f t="shared" si="91"/>
        <v>0</v>
      </c>
      <c r="BF109" s="63">
        <v>2</v>
      </c>
      <c r="BG109" s="2">
        <f t="shared" si="92"/>
        <v>0</v>
      </c>
      <c r="BH109" s="63">
        <v>2</v>
      </c>
      <c r="BI109" s="2">
        <f t="shared" si="93"/>
        <v>0</v>
      </c>
      <c r="BJ109" s="41">
        <v>0</v>
      </c>
      <c r="BK109" s="2">
        <f t="shared" si="94"/>
        <v>0</v>
      </c>
      <c r="BL109" s="41">
        <v>0</v>
      </c>
      <c r="BM109" s="2">
        <f t="shared" si="95"/>
        <v>0</v>
      </c>
      <c r="BN109" s="63">
        <v>0</v>
      </c>
      <c r="BO109" s="2">
        <f t="shared" si="96"/>
        <v>0</v>
      </c>
      <c r="BP109" s="63">
        <v>0</v>
      </c>
      <c r="BQ109" s="2">
        <f t="shared" si="97"/>
        <v>0</v>
      </c>
      <c r="BR109" s="63">
        <v>0</v>
      </c>
      <c r="BS109" s="1">
        <f t="shared" si="98"/>
        <v>0</v>
      </c>
      <c r="BT109" s="63">
        <v>0</v>
      </c>
      <c r="BU109" s="1">
        <f t="shared" si="99"/>
        <v>0</v>
      </c>
      <c r="BV109" s="63">
        <v>2</v>
      </c>
      <c r="BW109" s="1">
        <f t="shared" si="100"/>
        <v>0</v>
      </c>
      <c r="BX109" s="63">
        <v>2</v>
      </c>
      <c r="BY109" s="1">
        <f t="shared" si="101"/>
        <v>0</v>
      </c>
      <c r="BZ109" s="63">
        <v>0</v>
      </c>
      <c r="CA109" s="1">
        <f t="shared" si="102"/>
        <v>0</v>
      </c>
      <c r="CB109" s="63">
        <v>0</v>
      </c>
      <c r="CC109" s="1">
        <f t="shared" si="103"/>
        <v>0</v>
      </c>
      <c r="CD109" s="63">
        <v>0</v>
      </c>
      <c r="CE109" s="1">
        <f t="shared" si="104"/>
        <v>0</v>
      </c>
      <c r="CF109" s="63">
        <v>0</v>
      </c>
      <c r="CG109" s="1">
        <f t="shared" si="105"/>
        <v>0</v>
      </c>
      <c r="CH109" s="63">
        <v>0</v>
      </c>
      <c r="CI109" s="1">
        <f t="shared" si="106"/>
        <v>0</v>
      </c>
      <c r="CJ109" s="63">
        <v>0</v>
      </c>
      <c r="CK109" s="1">
        <f t="shared" si="107"/>
        <v>0</v>
      </c>
      <c r="CL109" s="63">
        <v>0</v>
      </c>
      <c r="CM109" s="1">
        <f t="shared" si="108"/>
        <v>0</v>
      </c>
      <c r="CN109" s="63">
        <v>0</v>
      </c>
      <c r="CO109" s="1">
        <f t="shared" si="109"/>
        <v>0</v>
      </c>
      <c r="CP109" s="63">
        <v>0</v>
      </c>
      <c r="CQ109" s="1">
        <f t="shared" si="110"/>
        <v>0</v>
      </c>
      <c r="CR109" s="63">
        <v>0</v>
      </c>
      <c r="CS109" s="1">
        <f t="shared" si="111"/>
        <v>0</v>
      </c>
      <c r="CT109" s="63">
        <v>1</v>
      </c>
      <c r="CU109" s="1">
        <f t="shared" si="112"/>
        <v>0</v>
      </c>
      <c r="CV109" s="63">
        <v>1</v>
      </c>
      <c r="CW109" s="2">
        <f t="shared" si="113"/>
        <v>0</v>
      </c>
      <c r="CX109" s="62">
        <v>1</v>
      </c>
      <c r="CY109" s="1">
        <f t="shared" si="114"/>
        <v>0</v>
      </c>
      <c r="CZ109" s="62"/>
      <c r="DA109" s="1">
        <f t="shared" si="115"/>
        <v>0</v>
      </c>
      <c r="DB109" s="62">
        <v>0</v>
      </c>
      <c r="DC109" s="1">
        <f t="shared" si="116"/>
        <v>0</v>
      </c>
      <c r="DD109" s="62">
        <v>0</v>
      </c>
      <c r="DE109" s="1">
        <f t="shared" si="117"/>
        <v>0</v>
      </c>
      <c r="DF109" s="62">
        <v>0</v>
      </c>
      <c r="DG109" s="1">
        <f t="shared" si="118"/>
        <v>0</v>
      </c>
      <c r="DH109" s="32">
        <f t="shared" si="119"/>
        <v>0</v>
      </c>
      <c r="DI109" s="33"/>
      <c r="DJ109" s="34">
        <f t="shared" si="120"/>
        <v>0</v>
      </c>
      <c r="DK109" s="33"/>
      <c r="DL109" s="34">
        <f t="shared" si="121"/>
        <v>0</v>
      </c>
      <c r="DM109" s="33"/>
      <c r="DN109" s="34">
        <f t="shared" si="122"/>
        <v>0</v>
      </c>
      <c r="DO109" s="34">
        <f t="shared" si="123"/>
        <v>0</v>
      </c>
      <c r="DP109" s="36">
        <f t="shared" si="124"/>
        <v>0</v>
      </c>
    </row>
    <row r="110" spans="1:120" ht="15.5">
      <c r="A110" s="29"/>
      <c r="B110" s="84"/>
      <c r="C110" s="60" t="s">
        <v>180</v>
      </c>
      <c r="D110" s="61">
        <v>29.39</v>
      </c>
      <c r="E110" s="1">
        <f t="shared" si="65"/>
        <v>0</v>
      </c>
      <c r="F110" s="62">
        <v>29.39</v>
      </c>
      <c r="G110" s="1">
        <f t="shared" si="66"/>
        <v>0</v>
      </c>
      <c r="H110" s="63"/>
      <c r="I110" s="1">
        <f t="shared" si="67"/>
        <v>0</v>
      </c>
      <c r="J110" s="62">
        <v>73.2</v>
      </c>
      <c r="K110" s="1">
        <f t="shared" si="68"/>
        <v>0</v>
      </c>
      <c r="L110" s="63">
        <v>34.020000000000003</v>
      </c>
      <c r="M110" s="1">
        <f t="shared" si="69"/>
        <v>0</v>
      </c>
      <c r="N110" s="63">
        <v>34.020000000000003</v>
      </c>
      <c r="O110" s="1">
        <f t="shared" si="70"/>
        <v>0</v>
      </c>
      <c r="P110" s="63">
        <v>97.95</v>
      </c>
      <c r="Q110" s="1">
        <f t="shared" si="71"/>
        <v>0</v>
      </c>
      <c r="R110" s="63">
        <v>63</v>
      </c>
      <c r="S110" s="1">
        <f t="shared" si="72"/>
        <v>0</v>
      </c>
      <c r="T110" s="63">
        <v>1</v>
      </c>
      <c r="U110" s="1">
        <f t="shared" si="73"/>
        <v>0</v>
      </c>
      <c r="V110" s="63">
        <v>0</v>
      </c>
      <c r="W110" s="1">
        <f t="shared" si="74"/>
        <v>0</v>
      </c>
      <c r="X110" s="63">
        <v>0</v>
      </c>
      <c r="Y110" s="1">
        <f t="shared" si="75"/>
        <v>0</v>
      </c>
      <c r="Z110" s="63">
        <v>5</v>
      </c>
      <c r="AA110" s="1">
        <f t="shared" si="76"/>
        <v>0</v>
      </c>
      <c r="AB110" s="63">
        <v>0</v>
      </c>
      <c r="AC110" s="1">
        <f t="shared" si="77"/>
        <v>0</v>
      </c>
      <c r="AD110" s="63">
        <v>0</v>
      </c>
      <c r="AE110" s="1">
        <f t="shared" si="78"/>
        <v>0</v>
      </c>
      <c r="AF110" s="63">
        <v>0</v>
      </c>
      <c r="AG110" s="1">
        <f t="shared" si="79"/>
        <v>0</v>
      </c>
      <c r="AH110" s="63">
        <v>0</v>
      </c>
      <c r="AI110" s="1">
        <f t="shared" si="80"/>
        <v>0</v>
      </c>
      <c r="AJ110" s="63">
        <v>0</v>
      </c>
      <c r="AK110" s="1">
        <f t="shared" si="81"/>
        <v>0</v>
      </c>
      <c r="AL110" s="63">
        <v>0</v>
      </c>
      <c r="AM110" s="1">
        <f t="shared" si="82"/>
        <v>0</v>
      </c>
      <c r="AN110" s="63">
        <v>1</v>
      </c>
      <c r="AO110" s="1">
        <f t="shared" si="83"/>
        <v>0</v>
      </c>
      <c r="AP110" s="64">
        <v>1</v>
      </c>
      <c r="AQ110" s="1">
        <f t="shared" si="84"/>
        <v>0</v>
      </c>
      <c r="AR110" s="63">
        <v>1</v>
      </c>
      <c r="AS110" s="1">
        <f t="shared" si="85"/>
        <v>0</v>
      </c>
      <c r="AT110" s="63">
        <v>1</v>
      </c>
      <c r="AU110" s="1">
        <f t="shared" si="86"/>
        <v>0</v>
      </c>
      <c r="AV110" s="62">
        <v>0</v>
      </c>
      <c r="AW110" s="1">
        <f t="shared" si="87"/>
        <v>0</v>
      </c>
      <c r="AX110" s="63"/>
      <c r="AY110" s="1">
        <f t="shared" si="88"/>
        <v>0</v>
      </c>
      <c r="AZ110" s="62"/>
      <c r="BA110" s="1">
        <f t="shared" si="89"/>
        <v>0</v>
      </c>
      <c r="BB110" s="63"/>
      <c r="BC110" s="1">
        <f t="shared" si="90"/>
        <v>0</v>
      </c>
      <c r="BD110" s="41">
        <v>0</v>
      </c>
      <c r="BE110" s="1">
        <f t="shared" si="91"/>
        <v>0</v>
      </c>
      <c r="BF110" s="63">
        <v>0</v>
      </c>
      <c r="BG110" s="2">
        <f t="shared" si="92"/>
        <v>0</v>
      </c>
      <c r="BH110" s="63">
        <v>0</v>
      </c>
      <c r="BI110" s="2">
        <f t="shared" si="93"/>
        <v>0</v>
      </c>
      <c r="BJ110" s="41">
        <v>0</v>
      </c>
      <c r="BK110" s="2">
        <f t="shared" si="94"/>
        <v>0</v>
      </c>
      <c r="BL110" s="41">
        <v>0</v>
      </c>
      <c r="BM110" s="2">
        <f t="shared" si="95"/>
        <v>0</v>
      </c>
      <c r="BN110" s="63">
        <v>0</v>
      </c>
      <c r="BO110" s="2">
        <f t="shared" si="96"/>
        <v>0</v>
      </c>
      <c r="BP110" s="63">
        <v>5</v>
      </c>
      <c r="BQ110" s="2">
        <f t="shared" si="97"/>
        <v>0</v>
      </c>
      <c r="BR110" s="63">
        <v>0</v>
      </c>
      <c r="BS110" s="1">
        <f t="shared" si="98"/>
        <v>0</v>
      </c>
      <c r="BT110" s="63">
        <v>0</v>
      </c>
      <c r="BU110" s="1">
        <f t="shared" si="99"/>
        <v>0</v>
      </c>
      <c r="BV110" s="63">
        <v>0</v>
      </c>
      <c r="BW110" s="1">
        <f t="shared" si="100"/>
        <v>0</v>
      </c>
      <c r="BX110" s="63">
        <v>0</v>
      </c>
      <c r="BY110" s="1">
        <f t="shared" si="101"/>
        <v>0</v>
      </c>
      <c r="BZ110" s="63">
        <v>0</v>
      </c>
      <c r="CA110" s="1">
        <f t="shared" si="102"/>
        <v>0</v>
      </c>
      <c r="CB110" s="63">
        <v>0</v>
      </c>
      <c r="CC110" s="1">
        <f t="shared" si="103"/>
        <v>0</v>
      </c>
      <c r="CD110" s="63">
        <v>0</v>
      </c>
      <c r="CE110" s="1">
        <f t="shared" si="104"/>
        <v>0</v>
      </c>
      <c r="CF110" s="63">
        <v>0</v>
      </c>
      <c r="CG110" s="1">
        <f t="shared" si="105"/>
        <v>0</v>
      </c>
      <c r="CH110" s="63">
        <v>0</v>
      </c>
      <c r="CI110" s="1">
        <f t="shared" si="106"/>
        <v>0</v>
      </c>
      <c r="CJ110" s="63">
        <v>0</v>
      </c>
      <c r="CK110" s="1">
        <f t="shared" si="107"/>
        <v>0</v>
      </c>
      <c r="CL110" s="63">
        <v>0</v>
      </c>
      <c r="CM110" s="1">
        <f t="shared" si="108"/>
        <v>0</v>
      </c>
      <c r="CN110" s="63">
        <v>0</v>
      </c>
      <c r="CO110" s="1">
        <f t="shared" si="109"/>
        <v>0</v>
      </c>
      <c r="CP110" s="63">
        <v>0</v>
      </c>
      <c r="CQ110" s="1">
        <f t="shared" si="110"/>
        <v>0</v>
      </c>
      <c r="CR110" s="63">
        <v>0</v>
      </c>
      <c r="CS110" s="1">
        <f t="shared" si="111"/>
        <v>0</v>
      </c>
      <c r="CT110" s="63">
        <v>0</v>
      </c>
      <c r="CU110" s="1">
        <f t="shared" si="112"/>
        <v>0</v>
      </c>
      <c r="CV110" s="63">
        <v>1</v>
      </c>
      <c r="CW110" s="2">
        <f t="shared" si="113"/>
        <v>0</v>
      </c>
      <c r="CX110" s="62">
        <v>0</v>
      </c>
      <c r="CY110" s="1">
        <f t="shared" si="114"/>
        <v>0</v>
      </c>
      <c r="CZ110" s="62"/>
      <c r="DA110" s="1">
        <f t="shared" si="115"/>
        <v>0</v>
      </c>
      <c r="DB110" s="62">
        <v>0</v>
      </c>
      <c r="DC110" s="1">
        <f t="shared" si="116"/>
        <v>0</v>
      </c>
      <c r="DD110" s="62">
        <v>0</v>
      </c>
      <c r="DE110" s="1">
        <f t="shared" si="117"/>
        <v>0</v>
      </c>
      <c r="DF110" s="62">
        <v>0</v>
      </c>
      <c r="DG110" s="1">
        <f t="shared" si="118"/>
        <v>0</v>
      </c>
      <c r="DH110" s="32">
        <f t="shared" si="119"/>
        <v>0</v>
      </c>
      <c r="DI110" s="33"/>
      <c r="DJ110" s="34">
        <f t="shared" si="120"/>
        <v>0</v>
      </c>
      <c r="DK110" s="33"/>
      <c r="DL110" s="34">
        <f t="shared" si="121"/>
        <v>0</v>
      </c>
      <c r="DM110" s="33"/>
      <c r="DN110" s="34">
        <f t="shared" si="122"/>
        <v>0</v>
      </c>
      <c r="DO110" s="34">
        <f t="shared" si="123"/>
        <v>0</v>
      </c>
      <c r="DP110" s="36">
        <f t="shared" si="124"/>
        <v>0</v>
      </c>
    </row>
    <row r="111" spans="1:120" ht="15.5">
      <c r="A111" s="29"/>
      <c r="B111" s="84"/>
      <c r="C111" s="60" t="s">
        <v>181</v>
      </c>
      <c r="D111" s="61">
        <v>30</v>
      </c>
      <c r="E111" s="1">
        <f t="shared" si="65"/>
        <v>0</v>
      </c>
      <c r="F111" s="62">
        <v>30</v>
      </c>
      <c r="G111" s="1">
        <f t="shared" si="66"/>
        <v>0</v>
      </c>
      <c r="H111" s="63">
        <v>20</v>
      </c>
      <c r="I111" s="1">
        <f t="shared" si="67"/>
        <v>0</v>
      </c>
      <c r="J111" s="62">
        <v>40</v>
      </c>
      <c r="K111" s="1">
        <f t="shared" si="68"/>
        <v>0</v>
      </c>
      <c r="L111" s="63">
        <v>35</v>
      </c>
      <c r="M111" s="1">
        <f t="shared" si="69"/>
        <v>0</v>
      </c>
      <c r="N111" s="63">
        <v>35</v>
      </c>
      <c r="O111" s="1">
        <f t="shared" si="70"/>
        <v>0</v>
      </c>
      <c r="P111" s="63">
        <v>165</v>
      </c>
      <c r="Q111" s="1">
        <f t="shared" si="71"/>
        <v>0</v>
      </c>
      <c r="R111" s="63">
        <v>75</v>
      </c>
      <c r="S111" s="1">
        <f t="shared" si="72"/>
        <v>0</v>
      </c>
      <c r="T111" s="63">
        <v>1</v>
      </c>
      <c r="U111" s="1">
        <f t="shared" si="73"/>
        <v>0</v>
      </c>
      <c r="V111" s="63">
        <v>3</v>
      </c>
      <c r="W111" s="1">
        <f t="shared" si="74"/>
        <v>0</v>
      </c>
      <c r="X111" s="63">
        <v>2</v>
      </c>
      <c r="Y111" s="1">
        <f t="shared" si="75"/>
        <v>0</v>
      </c>
      <c r="Z111" s="63">
        <v>6</v>
      </c>
      <c r="AA111" s="1">
        <f t="shared" si="76"/>
        <v>0</v>
      </c>
      <c r="AB111" s="63">
        <v>0</v>
      </c>
      <c r="AC111" s="1">
        <f t="shared" si="77"/>
        <v>0</v>
      </c>
      <c r="AD111" s="63">
        <v>0</v>
      </c>
      <c r="AE111" s="1">
        <f t="shared" si="78"/>
        <v>0</v>
      </c>
      <c r="AF111" s="63">
        <v>0</v>
      </c>
      <c r="AG111" s="1">
        <f t="shared" si="79"/>
        <v>0</v>
      </c>
      <c r="AH111" s="63">
        <v>0</v>
      </c>
      <c r="AI111" s="1">
        <f t="shared" si="80"/>
        <v>0</v>
      </c>
      <c r="AJ111" s="63">
        <v>0</v>
      </c>
      <c r="AK111" s="1">
        <f t="shared" si="81"/>
        <v>0</v>
      </c>
      <c r="AL111" s="63">
        <v>0</v>
      </c>
      <c r="AM111" s="1">
        <f t="shared" si="82"/>
        <v>0</v>
      </c>
      <c r="AN111" s="63">
        <v>1</v>
      </c>
      <c r="AO111" s="1">
        <f t="shared" si="83"/>
        <v>0</v>
      </c>
      <c r="AP111" s="64">
        <v>1</v>
      </c>
      <c r="AQ111" s="1">
        <f t="shared" si="84"/>
        <v>0</v>
      </c>
      <c r="AR111" s="63">
        <v>1</v>
      </c>
      <c r="AS111" s="1">
        <f t="shared" si="85"/>
        <v>0</v>
      </c>
      <c r="AT111" s="63">
        <v>1</v>
      </c>
      <c r="AU111" s="1">
        <f t="shared" si="86"/>
        <v>0</v>
      </c>
      <c r="AV111" s="62">
        <v>0</v>
      </c>
      <c r="AW111" s="1">
        <f t="shared" si="87"/>
        <v>0</v>
      </c>
      <c r="AX111" s="63"/>
      <c r="AY111" s="1">
        <f t="shared" si="88"/>
        <v>0</v>
      </c>
      <c r="AZ111" s="62"/>
      <c r="BA111" s="1">
        <f t="shared" si="89"/>
        <v>0</v>
      </c>
      <c r="BB111" s="63"/>
      <c r="BC111" s="1">
        <f t="shared" si="90"/>
        <v>0</v>
      </c>
      <c r="BD111" s="41">
        <v>0</v>
      </c>
      <c r="BE111" s="1">
        <f t="shared" si="91"/>
        <v>0</v>
      </c>
      <c r="BF111" s="63">
        <v>1</v>
      </c>
      <c r="BG111" s="2">
        <f t="shared" si="92"/>
        <v>0</v>
      </c>
      <c r="BH111" s="63">
        <v>1</v>
      </c>
      <c r="BI111" s="2">
        <f t="shared" si="93"/>
        <v>0</v>
      </c>
      <c r="BJ111" s="41">
        <v>0</v>
      </c>
      <c r="BK111" s="2">
        <f t="shared" si="94"/>
        <v>0</v>
      </c>
      <c r="BL111" s="41">
        <v>0</v>
      </c>
      <c r="BM111" s="2">
        <f t="shared" si="95"/>
        <v>0</v>
      </c>
      <c r="BN111" s="63">
        <v>0</v>
      </c>
      <c r="BO111" s="2">
        <f t="shared" si="96"/>
        <v>0</v>
      </c>
      <c r="BP111" s="63">
        <v>6.5</v>
      </c>
      <c r="BQ111" s="2">
        <f t="shared" si="97"/>
        <v>0</v>
      </c>
      <c r="BR111" s="63">
        <v>0</v>
      </c>
      <c r="BS111" s="1">
        <f t="shared" si="98"/>
        <v>0</v>
      </c>
      <c r="BT111" s="63">
        <v>0</v>
      </c>
      <c r="BU111" s="1">
        <f t="shared" si="99"/>
        <v>0</v>
      </c>
      <c r="BV111" s="63">
        <v>3</v>
      </c>
      <c r="BW111" s="1">
        <f t="shared" si="100"/>
        <v>0</v>
      </c>
      <c r="BX111" s="63">
        <v>3</v>
      </c>
      <c r="BY111" s="1">
        <f t="shared" si="101"/>
        <v>0</v>
      </c>
      <c r="BZ111" s="63">
        <v>0</v>
      </c>
      <c r="CA111" s="1">
        <f t="shared" si="102"/>
        <v>0</v>
      </c>
      <c r="CB111" s="63">
        <v>0</v>
      </c>
      <c r="CC111" s="1">
        <f t="shared" si="103"/>
        <v>0</v>
      </c>
      <c r="CD111" s="63">
        <v>0</v>
      </c>
      <c r="CE111" s="1">
        <f t="shared" si="104"/>
        <v>0</v>
      </c>
      <c r="CF111" s="63">
        <v>0</v>
      </c>
      <c r="CG111" s="1">
        <f t="shared" si="105"/>
        <v>0</v>
      </c>
      <c r="CH111" s="63">
        <v>0</v>
      </c>
      <c r="CI111" s="1">
        <f t="shared" si="106"/>
        <v>0</v>
      </c>
      <c r="CJ111" s="63">
        <v>0</v>
      </c>
      <c r="CK111" s="1">
        <f t="shared" si="107"/>
        <v>0</v>
      </c>
      <c r="CL111" s="63">
        <v>0</v>
      </c>
      <c r="CM111" s="1">
        <f t="shared" si="108"/>
        <v>0</v>
      </c>
      <c r="CN111" s="63">
        <v>0</v>
      </c>
      <c r="CO111" s="1">
        <f t="shared" si="109"/>
        <v>0</v>
      </c>
      <c r="CP111" s="63">
        <v>0</v>
      </c>
      <c r="CQ111" s="1">
        <f t="shared" si="110"/>
        <v>0</v>
      </c>
      <c r="CR111" s="63">
        <v>0</v>
      </c>
      <c r="CS111" s="1">
        <f t="shared" si="111"/>
        <v>0</v>
      </c>
      <c r="CT111" s="63">
        <v>0</v>
      </c>
      <c r="CU111" s="1">
        <f t="shared" si="112"/>
        <v>0</v>
      </c>
      <c r="CV111" s="63">
        <v>1</v>
      </c>
      <c r="CW111" s="2">
        <f t="shared" si="113"/>
        <v>0</v>
      </c>
      <c r="CX111" s="62">
        <v>1</v>
      </c>
      <c r="CY111" s="1">
        <f t="shared" si="114"/>
        <v>0</v>
      </c>
      <c r="CZ111" s="62"/>
      <c r="DA111" s="1">
        <f t="shared" si="115"/>
        <v>0</v>
      </c>
      <c r="DB111" s="62">
        <v>0</v>
      </c>
      <c r="DC111" s="1">
        <f t="shared" si="116"/>
        <v>0</v>
      </c>
      <c r="DD111" s="62">
        <v>0</v>
      </c>
      <c r="DE111" s="1">
        <f t="shared" si="117"/>
        <v>0</v>
      </c>
      <c r="DF111" s="62">
        <v>0</v>
      </c>
      <c r="DG111" s="1">
        <f t="shared" si="118"/>
        <v>0</v>
      </c>
      <c r="DH111" s="32">
        <f t="shared" si="119"/>
        <v>0</v>
      </c>
      <c r="DI111" s="33"/>
      <c r="DJ111" s="34">
        <f t="shared" si="120"/>
        <v>0</v>
      </c>
      <c r="DK111" s="33"/>
      <c r="DL111" s="34">
        <f t="shared" si="121"/>
        <v>0</v>
      </c>
      <c r="DM111" s="33"/>
      <c r="DN111" s="34">
        <f t="shared" si="122"/>
        <v>0</v>
      </c>
      <c r="DO111" s="34">
        <f t="shared" si="123"/>
        <v>0</v>
      </c>
      <c r="DP111" s="36">
        <f t="shared" si="124"/>
        <v>0</v>
      </c>
    </row>
    <row r="112" spans="1:120" ht="15.5">
      <c r="A112" s="29"/>
      <c r="B112" s="84"/>
      <c r="C112" s="60" t="s">
        <v>182</v>
      </c>
      <c r="D112" s="61">
        <v>18.850000000000001</v>
      </c>
      <c r="E112" s="1">
        <f t="shared" si="65"/>
        <v>0</v>
      </c>
      <c r="F112" s="62">
        <v>18.850000000000001</v>
      </c>
      <c r="G112" s="1">
        <f t="shared" si="66"/>
        <v>0</v>
      </c>
      <c r="H112" s="63">
        <v>18.850000000000001</v>
      </c>
      <c r="I112" s="1">
        <f t="shared" si="67"/>
        <v>0</v>
      </c>
      <c r="J112" s="62">
        <v>51.9</v>
      </c>
      <c r="K112" s="1">
        <f t="shared" si="68"/>
        <v>0</v>
      </c>
      <c r="L112" s="63">
        <v>40</v>
      </c>
      <c r="M112" s="1">
        <f t="shared" si="69"/>
        <v>0</v>
      </c>
      <c r="N112" s="63">
        <v>40</v>
      </c>
      <c r="O112" s="1">
        <f t="shared" si="70"/>
        <v>0</v>
      </c>
      <c r="P112" s="63">
        <f>188.53+68.88</f>
        <v>257.40999999999997</v>
      </c>
      <c r="Q112" s="1">
        <f t="shared" si="71"/>
        <v>0</v>
      </c>
      <c r="R112" s="63">
        <v>173.11</v>
      </c>
      <c r="S112" s="1">
        <f t="shared" si="72"/>
        <v>0</v>
      </c>
      <c r="T112" s="63">
        <v>1</v>
      </c>
      <c r="U112" s="1">
        <f t="shared" si="73"/>
        <v>0</v>
      </c>
      <c r="V112" s="63">
        <v>0</v>
      </c>
      <c r="W112" s="1">
        <f t="shared" si="74"/>
        <v>0</v>
      </c>
      <c r="X112" s="63">
        <v>0</v>
      </c>
      <c r="Y112" s="1">
        <f t="shared" si="75"/>
        <v>0</v>
      </c>
      <c r="Z112" s="63">
        <v>7</v>
      </c>
      <c r="AA112" s="1">
        <f t="shared" si="76"/>
        <v>0</v>
      </c>
      <c r="AB112" s="63">
        <v>0</v>
      </c>
      <c r="AC112" s="1">
        <f t="shared" si="77"/>
        <v>0</v>
      </c>
      <c r="AD112" s="63">
        <v>0</v>
      </c>
      <c r="AE112" s="1">
        <f t="shared" si="78"/>
        <v>0</v>
      </c>
      <c r="AF112" s="63">
        <v>0</v>
      </c>
      <c r="AG112" s="1">
        <f t="shared" si="79"/>
        <v>0</v>
      </c>
      <c r="AH112" s="63">
        <v>2</v>
      </c>
      <c r="AI112" s="1">
        <f t="shared" si="80"/>
        <v>0</v>
      </c>
      <c r="AJ112" s="63">
        <v>2</v>
      </c>
      <c r="AK112" s="1">
        <f t="shared" si="81"/>
        <v>0</v>
      </c>
      <c r="AL112" s="63">
        <v>1</v>
      </c>
      <c r="AM112" s="1">
        <f t="shared" si="82"/>
        <v>0</v>
      </c>
      <c r="AN112" s="63">
        <v>1</v>
      </c>
      <c r="AO112" s="1">
        <f t="shared" si="83"/>
        <v>0</v>
      </c>
      <c r="AP112" s="64">
        <v>1</v>
      </c>
      <c r="AQ112" s="1">
        <f t="shared" si="84"/>
        <v>0</v>
      </c>
      <c r="AR112" s="63">
        <v>1</v>
      </c>
      <c r="AS112" s="1">
        <f t="shared" si="85"/>
        <v>0</v>
      </c>
      <c r="AT112" s="63">
        <v>1</v>
      </c>
      <c r="AU112" s="1">
        <f t="shared" si="86"/>
        <v>0</v>
      </c>
      <c r="AV112" s="62">
        <v>0</v>
      </c>
      <c r="AW112" s="1">
        <f t="shared" si="87"/>
        <v>0</v>
      </c>
      <c r="AX112" s="63"/>
      <c r="AY112" s="1">
        <f t="shared" si="88"/>
        <v>0</v>
      </c>
      <c r="AZ112" s="62"/>
      <c r="BA112" s="1">
        <f t="shared" si="89"/>
        <v>0</v>
      </c>
      <c r="BB112" s="63"/>
      <c r="BC112" s="1">
        <f t="shared" si="90"/>
        <v>0</v>
      </c>
      <c r="BD112" s="41">
        <v>0</v>
      </c>
      <c r="BE112" s="1">
        <f t="shared" si="91"/>
        <v>0</v>
      </c>
      <c r="BF112" s="63">
        <v>1</v>
      </c>
      <c r="BG112" s="2">
        <f t="shared" si="92"/>
        <v>0</v>
      </c>
      <c r="BH112" s="63">
        <v>1</v>
      </c>
      <c r="BI112" s="2">
        <f t="shared" si="93"/>
        <v>0</v>
      </c>
      <c r="BJ112" s="41">
        <v>0</v>
      </c>
      <c r="BK112" s="2">
        <f t="shared" si="94"/>
        <v>0</v>
      </c>
      <c r="BL112" s="41">
        <v>0</v>
      </c>
      <c r="BM112" s="2">
        <f t="shared" si="95"/>
        <v>0</v>
      </c>
      <c r="BN112" s="63">
        <v>0</v>
      </c>
      <c r="BO112" s="2">
        <f t="shared" si="96"/>
        <v>0</v>
      </c>
      <c r="BP112" s="63">
        <v>5</v>
      </c>
      <c r="BQ112" s="2">
        <f t="shared" si="97"/>
        <v>0</v>
      </c>
      <c r="BR112" s="63">
        <v>0</v>
      </c>
      <c r="BS112" s="1">
        <f t="shared" si="98"/>
        <v>0</v>
      </c>
      <c r="BT112" s="63">
        <v>0</v>
      </c>
      <c r="BU112" s="1">
        <f t="shared" si="99"/>
        <v>0</v>
      </c>
      <c r="BV112" s="63">
        <v>2</v>
      </c>
      <c r="BW112" s="1">
        <f t="shared" si="100"/>
        <v>0</v>
      </c>
      <c r="BX112" s="63">
        <v>2</v>
      </c>
      <c r="BY112" s="1">
        <f t="shared" si="101"/>
        <v>0</v>
      </c>
      <c r="BZ112" s="63">
        <v>0</v>
      </c>
      <c r="CA112" s="1">
        <f t="shared" si="102"/>
        <v>0</v>
      </c>
      <c r="CB112" s="63">
        <v>0</v>
      </c>
      <c r="CC112" s="1">
        <f t="shared" si="103"/>
        <v>0</v>
      </c>
      <c r="CD112" s="63">
        <v>0</v>
      </c>
      <c r="CE112" s="1">
        <f t="shared" si="104"/>
        <v>0</v>
      </c>
      <c r="CF112" s="63">
        <v>0</v>
      </c>
      <c r="CG112" s="1">
        <f t="shared" si="105"/>
        <v>0</v>
      </c>
      <c r="CH112" s="63">
        <v>0</v>
      </c>
      <c r="CI112" s="1">
        <f t="shared" si="106"/>
        <v>0</v>
      </c>
      <c r="CJ112" s="63">
        <v>0</v>
      </c>
      <c r="CK112" s="1">
        <f t="shared" si="107"/>
        <v>0</v>
      </c>
      <c r="CL112" s="63">
        <v>0</v>
      </c>
      <c r="CM112" s="1">
        <f t="shared" si="108"/>
        <v>0</v>
      </c>
      <c r="CN112" s="63">
        <v>0</v>
      </c>
      <c r="CO112" s="1">
        <f t="shared" si="109"/>
        <v>0</v>
      </c>
      <c r="CP112" s="63">
        <v>0</v>
      </c>
      <c r="CQ112" s="1">
        <f t="shared" si="110"/>
        <v>0</v>
      </c>
      <c r="CR112" s="63">
        <v>0</v>
      </c>
      <c r="CS112" s="1">
        <f t="shared" si="111"/>
        <v>0</v>
      </c>
      <c r="CT112" s="63">
        <v>0</v>
      </c>
      <c r="CU112" s="1">
        <f t="shared" si="112"/>
        <v>0</v>
      </c>
      <c r="CV112" s="63">
        <v>1</v>
      </c>
      <c r="CW112" s="2">
        <f t="shared" si="113"/>
        <v>0</v>
      </c>
      <c r="CX112" s="62">
        <v>0</v>
      </c>
      <c r="CY112" s="1">
        <f t="shared" si="114"/>
        <v>0</v>
      </c>
      <c r="CZ112" s="62">
        <v>1</v>
      </c>
      <c r="DA112" s="1">
        <f t="shared" si="115"/>
        <v>0</v>
      </c>
      <c r="DB112" s="62">
        <v>0</v>
      </c>
      <c r="DC112" s="1">
        <f t="shared" si="116"/>
        <v>0</v>
      </c>
      <c r="DD112" s="62">
        <v>0</v>
      </c>
      <c r="DE112" s="1">
        <f t="shared" si="117"/>
        <v>0</v>
      </c>
      <c r="DF112" s="62">
        <v>0</v>
      </c>
      <c r="DG112" s="1">
        <f t="shared" si="118"/>
        <v>0</v>
      </c>
      <c r="DH112" s="32">
        <f t="shared" si="119"/>
        <v>0</v>
      </c>
      <c r="DI112" s="33"/>
      <c r="DJ112" s="34">
        <f t="shared" si="120"/>
        <v>0</v>
      </c>
      <c r="DK112" s="33"/>
      <c r="DL112" s="34">
        <f t="shared" si="121"/>
        <v>0</v>
      </c>
      <c r="DM112" s="33"/>
      <c r="DN112" s="34">
        <f t="shared" si="122"/>
        <v>0</v>
      </c>
      <c r="DO112" s="34">
        <f t="shared" si="123"/>
        <v>0</v>
      </c>
      <c r="DP112" s="36">
        <f t="shared" si="124"/>
        <v>0</v>
      </c>
    </row>
    <row r="113" spans="1:121" ht="15.5">
      <c r="A113" s="29"/>
      <c r="B113" s="84"/>
      <c r="C113" s="60" t="s">
        <v>183</v>
      </c>
      <c r="D113" s="61">
        <v>16.809999999999999</v>
      </c>
      <c r="E113" s="1">
        <f t="shared" si="65"/>
        <v>0</v>
      </c>
      <c r="F113" s="62">
        <v>16.809999999999999</v>
      </c>
      <c r="G113" s="1">
        <f t="shared" si="66"/>
        <v>0</v>
      </c>
      <c r="H113" s="63">
        <v>10.09</v>
      </c>
      <c r="I113" s="1">
        <f t="shared" si="67"/>
        <v>0</v>
      </c>
      <c r="J113" s="62">
        <v>16.809999999999999</v>
      </c>
      <c r="K113" s="1">
        <f t="shared" si="68"/>
        <v>0</v>
      </c>
      <c r="L113" s="63">
        <v>35</v>
      </c>
      <c r="M113" s="1">
        <f t="shared" si="69"/>
        <v>0</v>
      </c>
      <c r="N113" s="63">
        <v>35</v>
      </c>
      <c r="O113" s="1">
        <f t="shared" si="70"/>
        <v>0</v>
      </c>
      <c r="P113" s="63">
        <f>168.09+22.9</f>
        <v>190.99</v>
      </c>
      <c r="Q113" s="1">
        <f t="shared" si="71"/>
        <v>0</v>
      </c>
      <c r="R113" s="63">
        <v>151.93</v>
      </c>
      <c r="S113" s="1">
        <f t="shared" si="72"/>
        <v>0</v>
      </c>
      <c r="T113" s="63">
        <v>1</v>
      </c>
      <c r="U113" s="1">
        <f t="shared" si="73"/>
        <v>0</v>
      </c>
      <c r="V113" s="63">
        <v>2</v>
      </c>
      <c r="W113" s="1">
        <f t="shared" si="74"/>
        <v>0</v>
      </c>
      <c r="X113" s="63">
        <v>2</v>
      </c>
      <c r="Y113" s="1">
        <f t="shared" si="75"/>
        <v>0</v>
      </c>
      <c r="Z113" s="63">
        <v>3</v>
      </c>
      <c r="AA113" s="1">
        <f t="shared" si="76"/>
        <v>0</v>
      </c>
      <c r="AB113" s="63">
        <v>13.2</v>
      </c>
      <c r="AC113" s="1">
        <f t="shared" si="77"/>
        <v>0</v>
      </c>
      <c r="AD113" s="63">
        <v>2</v>
      </c>
      <c r="AE113" s="1">
        <f t="shared" si="78"/>
        <v>0</v>
      </c>
      <c r="AF113" s="63">
        <v>0</v>
      </c>
      <c r="AG113" s="1">
        <f t="shared" si="79"/>
        <v>0</v>
      </c>
      <c r="AH113" s="63">
        <v>0</v>
      </c>
      <c r="AI113" s="1">
        <f t="shared" si="80"/>
        <v>0</v>
      </c>
      <c r="AJ113" s="63">
        <v>0</v>
      </c>
      <c r="AK113" s="1">
        <f t="shared" si="81"/>
        <v>0</v>
      </c>
      <c r="AL113" s="63">
        <v>0</v>
      </c>
      <c r="AM113" s="1">
        <f t="shared" si="82"/>
        <v>0</v>
      </c>
      <c r="AN113" s="63">
        <v>1</v>
      </c>
      <c r="AO113" s="1">
        <f t="shared" si="83"/>
        <v>0</v>
      </c>
      <c r="AP113" s="64">
        <v>1</v>
      </c>
      <c r="AQ113" s="1">
        <f t="shared" si="84"/>
        <v>0</v>
      </c>
      <c r="AR113" s="63">
        <v>1</v>
      </c>
      <c r="AS113" s="1">
        <f t="shared" si="85"/>
        <v>0</v>
      </c>
      <c r="AT113" s="63">
        <v>1</v>
      </c>
      <c r="AU113" s="1">
        <f t="shared" si="86"/>
        <v>0</v>
      </c>
      <c r="AV113" s="62">
        <v>0</v>
      </c>
      <c r="AW113" s="1">
        <f t="shared" si="87"/>
        <v>0</v>
      </c>
      <c r="AX113" s="63"/>
      <c r="AY113" s="1">
        <f t="shared" si="88"/>
        <v>0</v>
      </c>
      <c r="AZ113" s="62"/>
      <c r="BA113" s="1">
        <f t="shared" si="89"/>
        <v>0</v>
      </c>
      <c r="BB113" s="63"/>
      <c r="BC113" s="1">
        <f t="shared" si="90"/>
        <v>0</v>
      </c>
      <c r="BD113" s="41">
        <v>0</v>
      </c>
      <c r="BE113" s="1">
        <f t="shared" si="91"/>
        <v>0</v>
      </c>
      <c r="BF113" s="63">
        <v>1</v>
      </c>
      <c r="BG113" s="2">
        <f t="shared" si="92"/>
        <v>0</v>
      </c>
      <c r="BH113" s="63">
        <v>1</v>
      </c>
      <c r="BI113" s="2">
        <f t="shared" si="93"/>
        <v>0</v>
      </c>
      <c r="BJ113" s="41">
        <v>0</v>
      </c>
      <c r="BK113" s="2">
        <f t="shared" si="94"/>
        <v>0</v>
      </c>
      <c r="BL113" s="41">
        <v>0</v>
      </c>
      <c r="BM113" s="2">
        <f t="shared" si="95"/>
        <v>0</v>
      </c>
      <c r="BN113" s="63">
        <v>0</v>
      </c>
      <c r="BO113" s="2">
        <f t="shared" si="96"/>
        <v>0</v>
      </c>
      <c r="BP113" s="63">
        <v>6.5</v>
      </c>
      <c r="BQ113" s="2">
        <f t="shared" si="97"/>
        <v>0</v>
      </c>
      <c r="BR113" s="63">
        <v>0</v>
      </c>
      <c r="BS113" s="1">
        <f t="shared" si="98"/>
        <v>0</v>
      </c>
      <c r="BT113" s="63">
        <v>0</v>
      </c>
      <c r="BU113" s="1">
        <f t="shared" si="99"/>
        <v>0</v>
      </c>
      <c r="BV113" s="63">
        <v>3</v>
      </c>
      <c r="BW113" s="1">
        <f t="shared" si="100"/>
        <v>0</v>
      </c>
      <c r="BX113" s="63">
        <v>0</v>
      </c>
      <c r="BY113" s="1">
        <f t="shared" si="101"/>
        <v>0</v>
      </c>
      <c r="BZ113" s="63">
        <v>0</v>
      </c>
      <c r="CA113" s="1">
        <f t="shared" si="102"/>
        <v>0</v>
      </c>
      <c r="CB113" s="63">
        <v>0</v>
      </c>
      <c r="CC113" s="1">
        <f t="shared" si="103"/>
        <v>0</v>
      </c>
      <c r="CD113" s="63">
        <v>0</v>
      </c>
      <c r="CE113" s="1">
        <f t="shared" si="104"/>
        <v>0</v>
      </c>
      <c r="CF113" s="63">
        <v>0</v>
      </c>
      <c r="CG113" s="1">
        <f t="shared" si="105"/>
        <v>0</v>
      </c>
      <c r="CH113" s="63">
        <v>0</v>
      </c>
      <c r="CI113" s="1">
        <f t="shared" si="106"/>
        <v>0</v>
      </c>
      <c r="CJ113" s="63">
        <v>0</v>
      </c>
      <c r="CK113" s="1">
        <f t="shared" si="107"/>
        <v>0</v>
      </c>
      <c r="CL113" s="63">
        <v>0</v>
      </c>
      <c r="CM113" s="1">
        <f t="shared" si="108"/>
        <v>0</v>
      </c>
      <c r="CN113" s="63">
        <v>0</v>
      </c>
      <c r="CO113" s="1">
        <f t="shared" si="109"/>
        <v>0</v>
      </c>
      <c r="CP113" s="63">
        <v>0</v>
      </c>
      <c r="CQ113" s="1">
        <f t="shared" si="110"/>
        <v>0</v>
      </c>
      <c r="CR113" s="63">
        <v>0</v>
      </c>
      <c r="CS113" s="1">
        <f t="shared" si="111"/>
        <v>0</v>
      </c>
      <c r="CT113" s="63">
        <v>0</v>
      </c>
      <c r="CU113" s="1">
        <f t="shared" si="112"/>
        <v>0</v>
      </c>
      <c r="CV113" s="63">
        <v>1</v>
      </c>
      <c r="CW113" s="2">
        <f t="shared" si="113"/>
        <v>0</v>
      </c>
      <c r="CX113" s="62">
        <v>1</v>
      </c>
      <c r="CY113" s="1">
        <f t="shared" si="114"/>
        <v>0</v>
      </c>
      <c r="CZ113" s="62"/>
      <c r="DA113" s="1">
        <f t="shared" si="115"/>
        <v>0</v>
      </c>
      <c r="DB113" s="62">
        <v>0</v>
      </c>
      <c r="DC113" s="1">
        <f t="shared" si="116"/>
        <v>0</v>
      </c>
      <c r="DD113" s="62">
        <v>0</v>
      </c>
      <c r="DE113" s="1">
        <f t="shared" si="117"/>
        <v>0</v>
      </c>
      <c r="DF113" s="62">
        <v>0</v>
      </c>
      <c r="DG113" s="1">
        <f t="shared" si="118"/>
        <v>0</v>
      </c>
      <c r="DH113" s="32">
        <f t="shared" si="119"/>
        <v>0</v>
      </c>
      <c r="DI113" s="33"/>
      <c r="DJ113" s="34">
        <f t="shared" si="120"/>
        <v>0</v>
      </c>
      <c r="DK113" s="33"/>
      <c r="DL113" s="34">
        <f t="shared" si="121"/>
        <v>0</v>
      </c>
      <c r="DM113" s="33"/>
      <c r="DN113" s="34">
        <f t="shared" si="122"/>
        <v>0</v>
      </c>
      <c r="DO113" s="34">
        <f t="shared" si="123"/>
        <v>0</v>
      </c>
      <c r="DP113" s="36">
        <f t="shared" si="124"/>
        <v>0</v>
      </c>
    </row>
    <row r="114" spans="1:121" ht="15.5">
      <c r="A114" s="29"/>
      <c r="B114" s="84"/>
      <c r="C114" s="60" t="s">
        <v>184</v>
      </c>
      <c r="D114" s="61">
        <v>13.78</v>
      </c>
      <c r="E114" s="1">
        <f t="shared" si="65"/>
        <v>0</v>
      </c>
      <c r="F114" s="62">
        <v>13.78</v>
      </c>
      <c r="G114" s="1">
        <f t="shared" si="66"/>
        <v>0</v>
      </c>
      <c r="H114" s="63">
        <v>8.766</v>
      </c>
      <c r="I114" s="1">
        <f t="shared" si="67"/>
        <v>0</v>
      </c>
      <c r="J114" s="62">
        <v>13.78</v>
      </c>
      <c r="K114" s="1">
        <f t="shared" si="68"/>
        <v>0</v>
      </c>
      <c r="L114" s="63">
        <v>29.87</v>
      </c>
      <c r="M114" s="1">
        <f t="shared" si="69"/>
        <v>0</v>
      </c>
      <c r="N114" s="63">
        <v>29.87</v>
      </c>
      <c r="O114" s="1">
        <f t="shared" si="70"/>
        <v>0</v>
      </c>
      <c r="P114" s="63">
        <f>233.12+29.22</f>
        <v>262.34000000000003</v>
      </c>
      <c r="Q114" s="1">
        <f t="shared" si="71"/>
        <v>0</v>
      </c>
      <c r="R114" s="63">
        <v>114.84</v>
      </c>
      <c r="S114" s="1">
        <f t="shared" si="72"/>
        <v>0</v>
      </c>
      <c r="T114" s="63">
        <v>1</v>
      </c>
      <c r="U114" s="1">
        <f t="shared" si="73"/>
        <v>0</v>
      </c>
      <c r="V114" s="63">
        <v>4</v>
      </c>
      <c r="W114" s="1">
        <f t="shared" si="74"/>
        <v>0</v>
      </c>
      <c r="X114" s="63">
        <v>2</v>
      </c>
      <c r="Y114" s="1">
        <f t="shared" si="75"/>
        <v>0</v>
      </c>
      <c r="Z114" s="63">
        <v>10</v>
      </c>
      <c r="AA114" s="1">
        <f t="shared" si="76"/>
        <v>0</v>
      </c>
      <c r="AB114" s="63">
        <v>0</v>
      </c>
      <c r="AC114" s="1">
        <f t="shared" si="77"/>
        <v>0</v>
      </c>
      <c r="AD114" s="63">
        <v>0</v>
      </c>
      <c r="AE114" s="1">
        <f t="shared" si="78"/>
        <v>0</v>
      </c>
      <c r="AF114" s="63">
        <v>0</v>
      </c>
      <c r="AG114" s="1">
        <f t="shared" si="79"/>
        <v>0</v>
      </c>
      <c r="AH114" s="63">
        <v>0</v>
      </c>
      <c r="AI114" s="1">
        <f t="shared" si="80"/>
        <v>0</v>
      </c>
      <c r="AJ114" s="63">
        <v>0</v>
      </c>
      <c r="AK114" s="1">
        <f t="shared" si="81"/>
        <v>0</v>
      </c>
      <c r="AL114" s="63">
        <v>0</v>
      </c>
      <c r="AM114" s="1">
        <f t="shared" si="82"/>
        <v>0</v>
      </c>
      <c r="AN114" s="63">
        <v>1</v>
      </c>
      <c r="AO114" s="1">
        <f t="shared" si="83"/>
        <v>0</v>
      </c>
      <c r="AP114" s="64">
        <v>1</v>
      </c>
      <c r="AQ114" s="1">
        <f t="shared" si="84"/>
        <v>0</v>
      </c>
      <c r="AR114" s="63">
        <v>1</v>
      </c>
      <c r="AS114" s="1">
        <f t="shared" si="85"/>
        <v>0</v>
      </c>
      <c r="AT114" s="63">
        <v>1</v>
      </c>
      <c r="AU114" s="1">
        <f t="shared" si="86"/>
        <v>0</v>
      </c>
      <c r="AV114" s="62">
        <v>0</v>
      </c>
      <c r="AW114" s="1">
        <f t="shared" si="87"/>
        <v>0</v>
      </c>
      <c r="AX114" s="63"/>
      <c r="AY114" s="1">
        <f t="shared" si="88"/>
        <v>0</v>
      </c>
      <c r="AZ114" s="62"/>
      <c r="BA114" s="1">
        <f t="shared" si="89"/>
        <v>0</v>
      </c>
      <c r="BB114" s="63"/>
      <c r="BC114" s="1">
        <f t="shared" si="90"/>
        <v>0</v>
      </c>
      <c r="BD114" s="41">
        <v>0</v>
      </c>
      <c r="BE114" s="1">
        <f t="shared" si="91"/>
        <v>0</v>
      </c>
      <c r="BF114" s="63">
        <v>1</v>
      </c>
      <c r="BG114" s="2">
        <f t="shared" si="92"/>
        <v>0</v>
      </c>
      <c r="BH114" s="63">
        <v>1</v>
      </c>
      <c r="BI114" s="2">
        <f t="shared" si="93"/>
        <v>0</v>
      </c>
      <c r="BJ114" s="41">
        <v>0</v>
      </c>
      <c r="BK114" s="2">
        <f t="shared" si="94"/>
        <v>0</v>
      </c>
      <c r="BL114" s="41">
        <v>0</v>
      </c>
      <c r="BM114" s="2">
        <f t="shared" si="95"/>
        <v>0</v>
      </c>
      <c r="BN114" s="63">
        <v>0</v>
      </c>
      <c r="BO114" s="2">
        <f t="shared" si="96"/>
        <v>0</v>
      </c>
      <c r="BP114" s="63">
        <v>0</v>
      </c>
      <c r="BQ114" s="2">
        <f t="shared" si="97"/>
        <v>0</v>
      </c>
      <c r="BR114" s="63">
        <v>0</v>
      </c>
      <c r="BS114" s="1">
        <f t="shared" si="98"/>
        <v>0</v>
      </c>
      <c r="BT114" s="63">
        <v>0</v>
      </c>
      <c r="BU114" s="1">
        <f t="shared" si="99"/>
        <v>0</v>
      </c>
      <c r="BV114" s="63">
        <v>0</v>
      </c>
      <c r="BW114" s="1">
        <f t="shared" si="100"/>
        <v>0</v>
      </c>
      <c r="BX114" s="63">
        <v>0</v>
      </c>
      <c r="BY114" s="1">
        <f t="shared" si="101"/>
        <v>0</v>
      </c>
      <c r="BZ114" s="63">
        <v>0</v>
      </c>
      <c r="CA114" s="1">
        <f t="shared" si="102"/>
        <v>0</v>
      </c>
      <c r="CB114" s="63">
        <v>0</v>
      </c>
      <c r="CC114" s="1">
        <f t="shared" si="103"/>
        <v>0</v>
      </c>
      <c r="CD114" s="63">
        <v>0</v>
      </c>
      <c r="CE114" s="1">
        <f t="shared" si="104"/>
        <v>0</v>
      </c>
      <c r="CF114" s="63">
        <v>0</v>
      </c>
      <c r="CG114" s="1">
        <f t="shared" si="105"/>
        <v>0</v>
      </c>
      <c r="CH114" s="63">
        <v>0</v>
      </c>
      <c r="CI114" s="1">
        <f t="shared" si="106"/>
        <v>0</v>
      </c>
      <c r="CJ114" s="63">
        <v>2</v>
      </c>
      <c r="CK114" s="1">
        <f t="shared" si="107"/>
        <v>0</v>
      </c>
      <c r="CL114" s="63">
        <v>0</v>
      </c>
      <c r="CM114" s="1">
        <f t="shared" si="108"/>
        <v>0</v>
      </c>
      <c r="CN114" s="63">
        <v>0</v>
      </c>
      <c r="CO114" s="1">
        <f t="shared" si="109"/>
        <v>0</v>
      </c>
      <c r="CP114" s="63">
        <v>0</v>
      </c>
      <c r="CQ114" s="1">
        <f t="shared" si="110"/>
        <v>0</v>
      </c>
      <c r="CR114" s="63">
        <v>0</v>
      </c>
      <c r="CS114" s="1">
        <f t="shared" si="111"/>
        <v>0</v>
      </c>
      <c r="CT114" s="63">
        <v>1</v>
      </c>
      <c r="CU114" s="1">
        <f t="shared" si="112"/>
        <v>0</v>
      </c>
      <c r="CV114" s="63">
        <v>1</v>
      </c>
      <c r="CW114" s="2">
        <f t="shared" si="113"/>
        <v>0</v>
      </c>
      <c r="CX114" s="62">
        <v>1</v>
      </c>
      <c r="CY114" s="1">
        <f t="shared" si="114"/>
        <v>0</v>
      </c>
      <c r="CZ114" s="62"/>
      <c r="DA114" s="1">
        <f t="shared" si="115"/>
        <v>0</v>
      </c>
      <c r="DB114" s="62">
        <v>0</v>
      </c>
      <c r="DC114" s="1">
        <f t="shared" si="116"/>
        <v>0</v>
      </c>
      <c r="DD114" s="62">
        <v>0</v>
      </c>
      <c r="DE114" s="1">
        <f t="shared" si="117"/>
        <v>0</v>
      </c>
      <c r="DF114" s="62">
        <v>0</v>
      </c>
      <c r="DG114" s="1">
        <f t="shared" si="118"/>
        <v>0</v>
      </c>
      <c r="DH114" s="32">
        <f t="shared" si="119"/>
        <v>0</v>
      </c>
      <c r="DI114" s="33"/>
      <c r="DJ114" s="34">
        <f t="shared" si="120"/>
        <v>0</v>
      </c>
      <c r="DK114" s="33"/>
      <c r="DL114" s="34">
        <f t="shared" si="121"/>
        <v>0</v>
      </c>
      <c r="DM114" s="33"/>
      <c r="DN114" s="34">
        <f t="shared" si="122"/>
        <v>0</v>
      </c>
      <c r="DO114" s="34">
        <f t="shared" si="123"/>
        <v>0</v>
      </c>
      <c r="DP114" s="36">
        <f t="shared" si="124"/>
        <v>0</v>
      </c>
    </row>
    <row r="115" spans="1:121" ht="15.5">
      <c r="A115" s="29"/>
      <c r="B115" s="84"/>
      <c r="C115" s="60" t="s">
        <v>185</v>
      </c>
      <c r="D115" s="61">
        <v>106.48</v>
      </c>
      <c r="E115" s="1">
        <f t="shared" si="65"/>
        <v>0</v>
      </c>
      <c r="F115" s="62">
        <v>41.79</v>
      </c>
      <c r="G115" s="1">
        <f t="shared" si="66"/>
        <v>0</v>
      </c>
      <c r="H115" s="63">
        <v>100.49</v>
      </c>
      <c r="I115" s="1">
        <f t="shared" si="67"/>
        <v>0</v>
      </c>
      <c r="J115" s="62">
        <v>288.71999999999997</v>
      </c>
      <c r="K115" s="1">
        <f t="shared" si="68"/>
        <v>0</v>
      </c>
      <c r="L115" s="63">
        <v>32.950000000000003</v>
      </c>
      <c r="M115" s="1">
        <f t="shared" si="69"/>
        <v>0</v>
      </c>
      <c r="N115" s="63">
        <v>32.950000000000003</v>
      </c>
      <c r="O115" s="1">
        <f t="shared" si="70"/>
        <v>0</v>
      </c>
      <c r="P115" s="63">
        <f>887.31+75.09</f>
        <v>962.4</v>
      </c>
      <c r="Q115" s="1">
        <f t="shared" si="71"/>
        <v>0</v>
      </c>
      <c r="R115" s="63">
        <v>393.84</v>
      </c>
      <c r="S115" s="1">
        <f t="shared" si="72"/>
        <v>0</v>
      </c>
      <c r="T115" s="63">
        <v>3</v>
      </c>
      <c r="U115" s="1">
        <f t="shared" si="73"/>
        <v>0</v>
      </c>
      <c r="V115" s="63">
        <v>10</v>
      </c>
      <c r="W115" s="1">
        <f t="shared" si="74"/>
        <v>0</v>
      </c>
      <c r="X115" s="63">
        <v>10</v>
      </c>
      <c r="Y115" s="1">
        <f t="shared" si="75"/>
        <v>0</v>
      </c>
      <c r="Z115" s="63">
        <v>28</v>
      </c>
      <c r="AA115" s="1">
        <f t="shared" si="76"/>
        <v>0</v>
      </c>
      <c r="AB115" s="63">
        <v>0</v>
      </c>
      <c r="AC115" s="1">
        <f t="shared" si="77"/>
        <v>0</v>
      </c>
      <c r="AD115" s="63">
        <v>0</v>
      </c>
      <c r="AE115" s="1">
        <f t="shared" si="78"/>
        <v>0</v>
      </c>
      <c r="AF115" s="63">
        <v>5</v>
      </c>
      <c r="AG115" s="1">
        <f t="shared" si="79"/>
        <v>0</v>
      </c>
      <c r="AH115" s="63">
        <v>0</v>
      </c>
      <c r="AI115" s="1">
        <f t="shared" si="80"/>
        <v>0</v>
      </c>
      <c r="AJ115" s="63">
        <v>0</v>
      </c>
      <c r="AK115" s="1">
        <f t="shared" si="81"/>
        <v>0</v>
      </c>
      <c r="AL115" s="63">
        <v>0</v>
      </c>
      <c r="AM115" s="1">
        <f t="shared" si="82"/>
        <v>0</v>
      </c>
      <c r="AN115" s="63">
        <v>1</v>
      </c>
      <c r="AO115" s="1">
        <f t="shared" si="83"/>
        <v>0</v>
      </c>
      <c r="AP115" s="64">
        <v>1</v>
      </c>
      <c r="AQ115" s="1">
        <f t="shared" si="84"/>
        <v>0</v>
      </c>
      <c r="AR115" s="63">
        <v>1</v>
      </c>
      <c r="AS115" s="1">
        <f t="shared" si="85"/>
        <v>0</v>
      </c>
      <c r="AT115" s="63">
        <v>1</v>
      </c>
      <c r="AU115" s="1">
        <f t="shared" si="86"/>
        <v>0</v>
      </c>
      <c r="AV115" s="62">
        <v>0</v>
      </c>
      <c r="AW115" s="1">
        <f t="shared" si="87"/>
        <v>0</v>
      </c>
      <c r="AX115" s="63"/>
      <c r="AY115" s="1">
        <f t="shared" si="88"/>
        <v>0</v>
      </c>
      <c r="AZ115" s="62"/>
      <c r="BA115" s="1">
        <f t="shared" si="89"/>
        <v>0</v>
      </c>
      <c r="BB115" s="63"/>
      <c r="BC115" s="1">
        <f t="shared" si="90"/>
        <v>0</v>
      </c>
      <c r="BD115" s="41">
        <v>0</v>
      </c>
      <c r="BE115" s="1">
        <f t="shared" si="91"/>
        <v>0</v>
      </c>
      <c r="BF115" s="63">
        <v>1</v>
      </c>
      <c r="BG115" s="2">
        <f t="shared" si="92"/>
        <v>0</v>
      </c>
      <c r="BH115" s="63">
        <v>1</v>
      </c>
      <c r="BI115" s="2">
        <f t="shared" si="93"/>
        <v>0</v>
      </c>
      <c r="BJ115" s="41">
        <v>0</v>
      </c>
      <c r="BK115" s="2">
        <f t="shared" si="94"/>
        <v>0</v>
      </c>
      <c r="BL115" s="41">
        <v>0</v>
      </c>
      <c r="BM115" s="2">
        <f t="shared" si="95"/>
        <v>0</v>
      </c>
      <c r="BN115" s="63">
        <v>0</v>
      </c>
      <c r="BO115" s="2">
        <f t="shared" si="96"/>
        <v>0</v>
      </c>
      <c r="BP115" s="63">
        <v>0</v>
      </c>
      <c r="BQ115" s="2">
        <f t="shared" si="97"/>
        <v>0</v>
      </c>
      <c r="BR115" s="63">
        <v>0</v>
      </c>
      <c r="BS115" s="1">
        <f t="shared" si="98"/>
        <v>0</v>
      </c>
      <c r="BT115" s="63">
        <v>0</v>
      </c>
      <c r="BU115" s="1">
        <f t="shared" si="99"/>
        <v>0</v>
      </c>
      <c r="BV115" s="63">
        <v>5</v>
      </c>
      <c r="BW115" s="1">
        <f t="shared" si="100"/>
        <v>0</v>
      </c>
      <c r="BX115" s="63">
        <v>5</v>
      </c>
      <c r="BY115" s="1">
        <f t="shared" si="101"/>
        <v>0</v>
      </c>
      <c r="BZ115" s="63">
        <v>0</v>
      </c>
      <c r="CA115" s="1">
        <f t="shared" si="102"/>
        <v>0</v>
      </c>
      <c r="CB115" s="63">
        <v>0</v>
      </c>
      <c r="CC115" s="1">
        <f t="shared" si="103"/>
        <v>0</v>
      </c>
      <c r="CD115" s="63">
        <v>0</v>
      </c>
      <c r="CE115" s="1">
        <f t="shared" si="104"/>
        <v>0</v>
      </c>
      <c r="CF115" s="63">
        <v>0</v>
      </c>
      <c r="CG115" s="1">
        <f t="shared" si="105"/>
        <v>0</v>
      </c>
      <c r="CH115" s="63">
        <v>0</v>
      </c>
      <c r="CI115" s="1">
        <f t="shared" si="106"/>
        <v>0</v>
      </c>
      <c r="CJ115" s="63">
        <v>0</v>
      </c>
      <c r="CK115" s="1">
        <f t="shared" si="107"/>
        <v>0</v>
      </c>
      <c r="CL115" s="63">
        <v>0</v>
      </c>
      <c r="CM115" s="1">
        <f t="shared" si="108"/>
        <v>0</v>
      </c>
      <c r="CN115" s="63">
        <v>0</v>
      </c>
      <c r="CO115" s="1">
        <f t="shared" si="109"/>
        <v>0</v>
      </c>
      <c r="CP115" s="63">
        <v>0</v>
      </c>
      <c r="CQ115" s="1">
        <f t="shared" si="110"/>
        <v>0</v>
      </c>
      <c r="CR115" s="63">
        <v>0</v>
      </c>
      <c r="CS115" s="1">
        <f t="shared" si="111"/>
        <v>0</v>
      </c>
      <c r="CT115" s="63">
        <v>0</v>
      </c>
      <c r="CU115" s="1">
        <f t="shared" si="112"/>
        <v>0</v>
      </c>
      <c r="CV115" s="63">
        <v>1</v>
      </c>
      <c r="CW115" s="2">
        <f t="shared" si="113"/>
        <v>0</v>
      </c>
      <c r="CX115" s="62">
        <v>0</v>
      </c>
      <c r="CY115" s="1">
        <f t="shared" si="114"/>
        <v>0</v>
      </c>
      <c r="CZ115" s="62"/>
      <c r="DA115" s="1">
        <f t="shared" si="115"/>
        <v>0</v>
      </c>
      <c r="DB115" s="62">
        <f>12*2.8*0.4+12*2+12*2+4*3.5+7*2</f>
        <v>89.44</v>
      </c>
      <c r="DC115" s="1">
        <f t="shared" si="116"/>
        <v>0</v>
      </c>
      <c r="DD115" s="62">
        <v>58</v>
      </c>
      <c r="DE115" s="1">
        <f t="shared" si="117"/>
        <v>0</v>
      </c>
      <c r="DF115" s="62">
        <v>0</v>
      </c>
      <c r="DG115" s="1">
        <f t="shared" si="118"/>
        <v>0</v>
      </c>
      <c r="DH115" s="32">
        <f t="shared" si="119"/>
        <v>0</v>
      </c>
      <c r="DI115" s="33"/>
      <c r="DJ115" s="34">
        <f t="shared" si="120"/>
        <v>0</v>
      </c>
      <c r="DK115" s="33"/>
      <c r="DL115" s="34">
        <f t="shared" si="121"/>
        <v>0</v>
      </c>
      <c r="DM115" s="33"/>
      <c r="DN115" s="34">
        <f t="shared" si="122"/>
        <v>0</v>
      </c>
      <c r="DO115" s="34">
        <f t="shared" si="123"/>
        <v>0</v>
      </c>
      <c r="DP115" s="36">
        <f t="shared" si="124"/>
        <v>0</v>
      </c>
    </row>
    <row r="116" spans="1:121" ht="15.5">
      <c r="A116" s="29"/>
      <c r="B116" s="84"/>
      <c r="C116" s="60" t="s">
        <v>169</v>
      </c>
      <c r="D116" s="61">
        <v>12.19</v>
      </c>
      <c r="E116" s="1">
        <f t="shared" si="65"/>
        <v>0</v>
      </c>
      <c r="F116" s="62">
        <v>12.19</v>
      </c>
      <c r="G116" s="1">
        <f t="shared" si="66"/>
        <v>0</v>
      </c>
      <c r="H116" s="63">
        <v>9.25</v>
      </c>
      <c r="I116" s="1">
        <f t="shared" si="67"/>
        <v>0</v>
      </c>
      <c r="J116" s="62">
        <v>8.1300000000000008</v>
      </c>
      <c r="K116" s="1">
        <f t="shared" si="68"/>
        <v>0</v>
      </c>
      <c r="L116" s="63">
        <v>18.23</v>
      </c>
      <c r="M116" s="1">
        <f t="shared" si="69"/>
        <v>0</v>
      </c>
      <c r="N116" s="63">
        <v>18.23</v>
      </c>
      <c r="O116" s="1">
        <f t="shared" si="70"/>
        <v>0</v>
      </c>
      <c r="P116" s="63">
        <f>63.67+19.76</f>
        <v>83.43</v>
      </c>
      <c r="Q116" s="1">
        <f t="shared" si="71"/>
        <v>0</v>
      </c>
      <c r="R116" s="63">
        <v>75</v>
      </c>
      <c r="S116" s="1">
        <f t="shared" si="72"/>
        <v>0</v>
      </c>
      <c r="T116" s="63">
        <v>1</v>
      </c>
      <c r="U116" s="1">
        <f t="shared" si="73"/>
        <v>0</v>
      </c>
      <c r="V116" s="63">
        <v>4</v>
      </c>
      <c r="W116" s="1">
        <f t="shared" si="74"/>
        <v>0</v>
      </c>
      <c r="X116" s="63">
        <v>2</v>
      </c>
      <c r="Y116" s="1">
        <f t="shared" si="75"/>
        <v>0</v>
      </c>
      <c r="Z116" s="63">
        <v>3</v>
      </c>
      <c r="AA116" s="1">
        <f t="shared" si="76"/>
        <v>0</v>
      </c>
      <c r="AB116" s="63">
        <v>0</v>
      </c>
      <c r="AC116" s="1">
        <f t="shared" si="77"/>
        <v>0</v>
      </c>
      <c r="AD116" s="63">
        <v>0</v>
      </c>
      <c r="AE116" s="1">
        <f t="shared" si="78"/>
        <v>0</v>
      </c>
      <c r="AF116" s="63">
        <v>0</v>
      </c>
      <c r="AG116" s="1">
        <f t="shared" si="79"/>
        <v>0</v>
      </c>
      <c r="AH116" s="63">
        <v>0</v>
      </c>
      <c r="AI116" s="1">
        <f t="shared" si="80"/>
        <v>0</v>
      </c>
      <c r="AJ116" s="63">
        <v>0</v>
      </c>
      <c r="AK116" s="1">
        <f t="shared" si="81"/>
        <v>0</v>
      </c>
      <c r="AL116" s="63">
        <v>0</v>
      </c>
      <c r="AM116" s="1">
        <f t="shared" si="82"/>
        <v>0</v>
      </c>
      <c r="AN116" s="63">
        <v>1</v>
      </c>
      <c r="AO116" s="1">
        <f t="shared" si="83"/>
        <v>0</v>
      </c>
      <c r="AP116" s="64">
        <v>1</v>
      </c>
      <c r="AQ116" s="1">
        <f t="shared" si="84"/>
        <v>0</v>
      </c>
      <c r="AR116" s="63">
        <v>1</v>
      </c>
      <c r="AS116" s="1">
        <f t="shared" si="85"/>
        <v>0</v>
      </c>
      <c r="AT116" s="63">
        <v>1</v>
      </c>
      <c r="AU116" s="1">
        <f t="shared" si="86"/>
        <v>0</v>
      </c>
      <c r="AV116" s="62">
        <v>0</v>
      </c>
      <c r="AW116" s="1">
        <f t="shared" si="87"/>
        <v>0</v>
      </c>
      <c r="AX116" s="63"/>
      <c r="AY116" s="1">
        <f t="shared" si="88"/>
        <v>0</v>
      </c>
      <c r="AZ116" s="62"/>
      <c r="BA116" s="1">
        <f t="shared" si="89"/>
        <v>0</v>
      </c>
      <c r="BB116" s="63"/>
      <c r="BC116" s="1">
        <f t="shared" si="90"/>
        <v>0</v>
      </c>
      <c r="BD116" s="41">
        <v>0</v>
      </c>
      <c r="BE116" s="1">
        <f t="shared" si="91"/>
        <v>0</v>
      </c>
      <c r="BF116" s="63">
        <v>1</v>
      </c>
      <c r="BG116" s="2">
        <f t="shared" si="92"/>
        <v>0</v>
      </c>
      <c r="BH116" s="63">
        <v>1</v>
      </c>
      <c r="BI116" s="2">
        <f t="shared" si="93"/>
        <v>0</v>
      </c>
      <c r="BJ116" s="41">
        <v>0</v>
      </c>
      <c r="BK116" s="2">
        <f t="shared" si="94"/>
        <v>0</v>
      </c>
      <c r="BL116" s="41">
        <v>0</v>
      </c>
      <c r="BM116" s="2">
        <f t="shared" si="95"/>
        <v>0</v>
      </c>
      <c r="BN116" s="63">
        <v>0</v>
      </c>
      <c r="BO116" s="2">
        <f t="shared" si="96"/>
        <v>0</v>
      </c>
      <c r="BP116" s="63">
        <v>5</v>
      </c>
      <c r="BQ116" s="2">
        <f t="shared" si="97"/>
        <v>0</v>
      </c>
      <c r="BR116" s="63">
        <v>0</v>
      </c>
      <c r="BS116" s="1">
        <f t="shared" si="98"/>
        <v>0</v>
      </c>
      <c r="BT116" s="63">
        <v>0</v>
      </c>
      <c r="BU116" s="1">
        <f t="shared" si="99"/>
        <v>0</v>
      </c>
      <c r="BV116" s="63">
        <v>3</v>
      </c>
      <c r="BW116" s="1">
        <f t="shared" si="100"/>
        <v>0</v>
      </c>
      <c r="BX116" s="63">
        <v>3</v>
      </c>
      <c r="BY116" s="1">
        <f t="shared" si="101"/>
        <v>0</v>
      </c>
      <c r="BZ116" s="63">
        <v>0</v>
      </c>
      <c r="CA116" s="1">
        <f t="shared" si="102"/>
        <v>0</v>
      </c>
      <c r="CB116" s="63">
        <v>0</v>
      </c>
      <c r="CC116" s="1">
        <f t="shared" si="103"/>
        <v>0</v>
      </c>
      <c r="CD116" s="63">
        <v>0</v>
      </c>
      <c r="CE116" s="1">
        <f t="shared" si="104"/>
        <v>0</v>
      </c>
      <c r="CF116" s="63">
        <v>0</v>
      </c>
      <c r="CG116" s="1">
        <f t="shared" si="105"/>
        <v>0</v>
      </c>
      <c r="CH116" s="63">
        <v>0</v>
      </c>
      <c r="CI116" s="1">
        <f t="shared" si="106"/>
        <v>0</v>
      </c>
      <c r="CJ116" s="63">
        <v>0</v>
      </c>
      <c r="CK116" s="1">
        <f t="shared" si="107"/>
        <v>0</v>
      </c>
      <c r="CL116" s="63">
        <v>0</v>
      </c>
      <c r="CM116" s="1">
        <f t="shared" si="108"/>
        <v>0</v>
      </c>
      <c r="CN116" s="63">
        <v>0</v>
      </c>
      <c r="CO116" s="1">
        <f t="shared" si="109"/>
        <v>0</v>
      </c>
      <c r="CP116" s="63">
        <v>0</v>
      </c>
      <c r="CQ116" s="1">
        <f t="shared" si="110"/>
        <v>0</v>
      </c>
      <c r="CR116" s="63">
        <v>0</v>
      </c>
      <c r="CS116" s="1">
        <f t="shared" si="111"/>
        <v>0</v>
      </c>
      <c r="CT116" s="63">
        <v>0</v>
      </c>
      <c r="CU116" s="1">
        <f t="shared" si="112"/>
        <v>0</v>
      </c>
      <c r="CV116" s="63">
        <v>1</v>
      </c>
      <c r="CW116" s="2">
        <f t="shared" si="113"/>
        <v>0</v>
      </c>
      <c r="CX116" s="62">
        <v>0</v>
      </c>
      <c r="CY116" s="1">
        <f t="shared" si="114"/>
        <v>0</v>
      </c>
      <c r="CZ116" s="62"/>
      <c r="DA116" s="1">
        <f t="shared" si="115"/>
        <v>0</v>
      </c>
      <c r="DB116" s="62">
        <v>0</v>
      </c>
      <c r="DC116" s="1">
        <f t="shared" si="116"/>
        <v>0</v>
      </c>
      <c r="DD116" s="62">
        <v>0</v>
      </c>
      <c r="DE116" s="1">
        <f t="shared" si="117"/>
        <v>0</v>
      </c>
      <c r="DF116" s="62">
        <v>0</v>
      </c>
      <c r="DG116" s="1">
        <f t="shared" si="118"/>
        <v>0</v>
      </c>
      <c r="DH116" s="32">
        <f t="shared" si="119"/>
        <v>0</v>
      </c>
      <c r="DI116" s="33"/>
      <c r="DJ116" s="34">
        <f t="shared" si="120"/>
        <v>0</v>
      </c>
      <c r="DK116" s="33"/>
      <c r="DL116" s="34">
        <f t="shared" si="121"/>
        <v>0</v>
      </c>
      <c r="DM116" s="33"/>
      <c r="DN116" s="34">
        <f t="shared" si="122"/>
        <v>0</v>
      </c>
      <c r="DO116" s="34">
        <f t="shared" si="123"/>
        <v>0</v>
      </c>
      <c r="DP116" s="36">
        <f t="shared" si="124"/>
        <v>0</v>
      </c>
    </row>
    <row r="117" spans="1:121" ht="15.5">
      <c r="A117" s="29"/>
      <c r="B117" s="84"/>
      <c r="C117" s="60" t="s">
        <v>186</v>
      </c>
      <c r="D117" s="61">
        <v>17.27</v>
      </c>
      <c r="E117" s="1">
        <f t="shared" si="65"/>
        <v>0</v>
      </c>
      <c r="F117" s="62">
        <v>17.27</v>
      </c>
      <c r="G117" s="1">
        <f t="shared" si="66"/>
        <v>0</v>
      </c>
      <c r="H117" s="63">
        <v>15.44</v>
      </c>
      <c r="I117" s="1">
        <f t="shared" si="67"/>
        <v>0</v>
      </c>
      <c r="J117" s="62">
        <v>17.27</v>
      </c>
      <c r="K117" s="1">
        <f t="shared" si="68"/>
        <v>0</v>
      </c>
      <c r="L117" s="63">
        <v>25</v>
      </c>
      <c r="M117" s="1">
        <f t="shared" si="69"/>
        <v>0</v>
      </c>
      <c r="N117" s="63">
        <v>25</v>
      </c>
      <c r="O117" s="1">
        <f t="shared" si="70"/>
        <v>0</v>
      </c>
      <c r="P117" s="63">
        <v>90.15</v>
      </c>
      <c r="Q117" s="1">
        <f t="shared" si="71"/>
        <v>0</v>
      </c>
      <c r="R117" s="63">
        <v>83.21</v>
      </c>
      <c r="S117" s="1">
        <f t="shared" si="72"/>
        <v>0</v>
      </c>
      <c r="T117" s="63">
        <v>1</v>
      </c>
      <c r="U117" s="1">
        <f t="shared" si="73"/>
        <v>0</v>
      </c>
      <c r="V117" s="63">
        <v>3</v>
      </c>
      <c r="W117" s="1">
        <f t="shared" si="74"/>
        <v>0</v>
      </c>
      <c r="X117" s="63">
        <v>0</v>
      </c>
      <c r="Y117" s="1">
        <f t="shared" si="75"/>
        <v>0</v>
      </c>
      <c r="Z117" s="63">
        <v>3</v>
      </c>
      <c r="AA117" s="1">
        <f t="shared" si="76"/>
        <v>0</v>
      </c>
      <c r="AB117" s="63">
        <v>0</v>
      </c>
      <c r="AC117" s="1">
        <f t="shared" si="77"/>
        <v>0</v>
      </c>
      <c r="AD117" s="63">
        <v>0</v>
      </c>
      <c r="AE117" s="1">
        <f t="shared" si="78"/>
        <v>0</v>
      </c>
      <c r="AF117" s="63">
        <v>3</v>
      </c>
      <c r="AG117" s="1">
        <f t="shared" si="79"/>
        <v>0</v>
      </c>
      <c r="AH117" s="63">
        <v>0</v>
      </c>
      <c r="AI117" s="1">
        <f t="shared" si="80"/>
        <v>0</v>
      </c>
      <c r="AJ117" s="63">
        <v>0</v>
      </c>
      <c r="AK117" s="1">
        <f t="shared" si="81"/>
        <v>0</v>
      </c>
      <c r="AL117" s="63">
        <v>1</v>
      </c>
      <c r="AM117" s="1">
        <f t="shared" si="82"/>
        <v>0</v>
      </c>
      <c r="AN117" s="63">
        <v>1</v>
      </c>
      <c r="AO117" s="1">
        <f t="shared" si="83"/>
        <v>0</v>
      </c>
      <c r="AP117" s="64">
        <v>1</v>
      </c>
      <c r="AQ117" s="1">
        <f t="shared" si="84"/>
        <v>0</v>
      </c>
      <c r="AR117" s="63">
        <v>1</v>
      </c>
      <c r="AS117" s="1">
        <f t="shared" si="85"/>
        <v>0</v>
      </c>
      <c r="AT117" s="63">
        <v>1</v>
      </c>
      <c r="AU117" s="1">
        <f t="shared" si="86"/>
        <v>0</v>
      </c>
      <c r="AV117" s="62">
        <v>0</v>
      </c>
      <c r="AW117" s="1">
        <f t="shared" si="87"/>
        <v>0</v>
      </c>
      <c r="AX117" s="63"/>
      <c r="AY117" s="1">
        <f t="shared" si="88"/>
        <v>0</v>
      </c>
      <c r="AZ117" s="62"/>
      <c r="BA117" s="1">
        <f t="shared" si="89"/>
        <v>0</v>
      </c>
      <c r="BB117" s="63"/>
      <c r="BC117" s="1">
        <f t="shared" si="90"/>
        <v>0</v>
      </c>
      <c r="BD117" s="41">
        <v>0</v>
      </c>
      <c r="BE117" s="1">
        <f t="shared" si="91"/>
        <v>0</v>
      </c>
      <c r="BF117" s="63">
        <v>0</v>
      </c>
      <c r="BG117" s="2">
        <f t="shared" si="92"/>
        <v>0</v>
      </c>
      <c r="BH117" s="63">
        <v>0</v>
      </c>
      <c r="BI117" s="2">
        <f t="shared" si="93"/>
        <v>0</v>
      </c>
      <c r="BJ117" s="41">
        <v>0</v>
      </c>
      <c r="BK117" s="2">
        <f t="shared" si="94"/>
        <v>0</v>
      </c>
      <c r="BL117" s="41">
        <v>0</v>
      </c>
      <c r="BM117" s="2">
        <f t="shared" si="95"/>
        <v>0</v>
      </c>
      <c r="BN117" s="63">
        <v>0</v>
      </c>
      <c r="BO117" s="2">
        <f t="shared" si="96"/>
        <v>0</v>
      </c>
      <c r="BP117" s="63">
        <v>0</v>
      </c>
      <c r="BQ117" s="2">
        <f t="shared" si="97"/>
        <v>0</v>
      </c>
      <c r="BR117" s="63">
        <v>0</v>
      </c>
      <c r="BS117" s="1">
        <f t="shared" si="98"/>
        <v>0</v>
      </c>
      <c r="BT117" s="63"/>
      <c r="BU117" s="1">
        <f t="shared" si="99"/>
        <v>0</v>
      </c>
      <c r="BV117" s="63">
        <v>3</v>
      </c>
      <c r="BW117" s="1">
        <f t="shared" si="100"/>
        <v>0</v>
      </c>
      <c r="BX117" s="63">
        <v>3</v>
      </c>
      <c r="BY117" s="1">
        <f t="shared" si="101"/>
        <v>0</v>
      </c>
      <c r="BZ117" s="63">
        <v>0</v>
      </c>
      <c r="CA117" s="1">
        <f t="shared" si="102"/>
        <v>0</v>
      </c>
      <c r="CB117" s="63">
        <v>0</v>
      </c>
      <c r="CC117" s="1">
        <f t="shared" si="103"/>
        <v>0</v>
      </c>
      <c r="CD117" s="63">
        <v>0</v>
      </c>
      <c r="CE117" s="1">
        <f t="shared" si="104"/>
        <v>0</v>
      </c>
      <c r="CF117" s="63">
        <v>0</v>
      </c>
      <c r="CG117" s="1">
        <f t="shared" si="105"/>
        <v>0</v>
      </c>
      <c r="CH117" s="63">
        <v>0</v>
      </c>
      <c r="CI117" s="1">
        <f t="shared" si="106"/>
        <v>0</v>
      </c>
      <c r="CJ117" s="63">
        <v>0</v>
      </c>
      <c r="CK117" s="1">
        <f t="shared" si="107"/>
        <v>0</v>
      </c>
      <c r="CL117" s="63">
        <v>0</v>
      </c>
      <c r="CM117" s="1">
        <f t="shared" si="108"/>
        <v>0</v>
      </c>
      <c r="CN117" s="63">
        <v>0</v>
      </c>
      <c r="CO117" s="1">
        <f t="shared" si="109"/>
        <v>0</v>
      </c>
      <c r="CP117" s="63">
        <v>0</v>
      </c>
      <c r="CQ117" s="1">
        <f t="shared" si="110"/>
        <v>0</v>
      </c>
      <c r="CR117" s="63">
        <v>0</v>
      </c>
      <c r="CS117" s="1">
        <f t="shared" si="111"/>
        <v>0</v>
      </c>
      <c r="CT117" s="63">
        <v>0</v>
      </c>
      <c r="CU117" s="1">
        <f t="shared" si="112"/>
        <v>0</v>
      </c>
      <c r="CV117" s="63">
        <v>1</v>
      </c>
      <c r="CW117" s="2">
        <f t="shared" si="113"/>
        <v>0</v>
      </c>
      <c r="CX117" s="62">
        <v>1</v>
      </c>
      <c r="CY117" s="1">
        <f t="shared" si="114"/>
        <v>0</v>
      </c>
      <c r="CZ117" s="62">
        <v>0</v>
      </c>
      <c r="DA117" s="1">
        <f t="shared" si="115"/>
        <v>0</v>
      </c>
      <c r="DB117" s="62">
        <v>0</v>
      </c>
      <c r="DC117" s="1">
        <f t="shared" si="116"/>
        <v>0</v>
      </c>
      <c r="DD117" s="62">
        <v>0</v>
      </c>
      <c r="DE117" s="1">
        <f t="shared" si="117"/>
        <v>0</v>
      </c>
      <c r="DF117" s="62">
        <v>0</v>
      </c>
      <c r="DG117" s="1">
        <f t="shared" si="118"/>
        <v>0</v>
      </c>
      <c r="DH117" s="32">
        <f t="shared" si="119"/>
        <v>0</v>
      </c>
      <c r="DI117" s="33"/>
      <c r="DJ117" s="34">
        <f t="shared" si="120"/>
        <v>0</v>
      </c>
      <c r="DK117" s="33"/>
      <c r="DL117" s="34">
        <f t="shared" si="121"/>
        <v>0</v>
      </c>
      <c r="DM117" s="33"/>
      <c r="DN117" s="34">
        <f t="shared" si="122"/>
        <v>0</v>
      </c>
      <c r="DO117" s="34">
        <f t="shared" si="123"/>
        <v>0</v>
      </c>
      <c r="DP117" s="36">
        <f t="shared" si="124"/>
        <v>0</v>
      </c>
    </row>
    <row r="118" spans="1:121" ht="16" thickBot="1">
      <c r="A118" s="29"/>
      <c r="B118" s="96"/>
      <c r="C118" s="60" t="s">
        <v>187</v>
      </c>
      <c r="D118" s="61">
        <v>12.95</v>
      </c>
      <c r="E118" s="1">
        <f t="shared" si="65"/>
        <v>0</v>
      </c>
      <c r="F118" s="62">
        <v>12.95</v>
      </c>
      <c r="G118" s="1">
        <f t="shared" si="66"/>
        <v>0</v>
      </c>
      <c r="H118" s="63">
        <v>11.71</v>
      </c>
      <c r="I118" s="1">
        <f t="shared" si="67"/>
        <v>0</v>
      </c>
      <c r="J118" s="62">
        <v>12.95</v>
      </c>
      <c r="K118" s="1">
        <f t="shared" si="68"/>
        <v>0</v>
      </c>
      <c r="L118" s="63">
        <v>99.21</v>
      </c>
      <c r="M118" s="1">
        <f t="shared" si="69"/>
        <v>0</v>
      </c>
      <c r="N118" s="63">
        <v>99.21</v>
      </c>
      <c r="O118" s="1">
        <f t="shared" si="70"/>
        <v>0</v>
      </c>
      <c r="P118" s="63">
        <f>129.46+11.71</f>
        <v>141.17000000000002</v>
      </c>
      <c r="Q118" s="1">
        <f t="shared" si="71"/>
        <v>0</v>
      </c>
      <c r="R118" s="63">
        <v>121.06</v>
      </c>
      <c r="S118" s="1">
        <f t="shared" si="72"/>
        <v>0</v>
      </c>
      <c r="T118" s="63">
        <v>1</v>
      </c>
      <c r="U118" s="1">
        <f t="shared" si="73"/>
        <v>0</v>
      </c>
      <c r="V118" s="63">
        <v>0</v>
      </c>
      <c r="W118" s="1">
        <f t="shared" si="74"/>
        <v>0</v>
      </c>
      <c r="X118" s="63">
        <v>0</v>
      </c>
      <c r="Y118" s="1">
        <f t="shared" si="75"/>
        <v>0</v>
      </c>
      <c r="Z118" s="63">
        <v>5</v>
      </c>
      <c r="AA118" s="1">
        <f t="shared" si="76"/>
        <v>0</v>
      </c>
      <c r="AB118" s="63">
        <v>18</v>
      </c>
      <c r="AC118" s="1">
        <f t="shared" si="77"/>
        <v>0</v>
      </c>
      <c r="AD118" s="63">
        <v>1</v>
      </c>
      <c r="AE118" s="1">
        <f t="shared" si="78"/>
        <v>0</v>
      </c>
      <c r="AF118" s="63">
        <v>3</v>
      </c>
      <c r="AG118" s="1">
        <f t="shared" si="79"/>
        <v>0</v>
      </c>
      <c r="AH118" s="63">
        <v>0</v>
      </c>
      <c r="AI118" s="1">
        <f t="shared" si="80"/>
        <v>0</v>
      </c>
      <c r="AJ118" s="63">
        <v>1</v>
      </c>
      <c r="AK118" s="1">
        <f t="shared" si="81"/>
        <v>0</v>
      </c>
      <c r="AL118" s="63">
        <v>1</v>
      </c>
      <c r="AM118" s="1">
        <f t="shared" si="82"/>
        <v>0</v>
      </c>
      <c r="AN118" s="63">
        <v>1</v>
      </c>
      <c r="AO118" s="1">
        <f t="shared" si="83"/>
        <v>0</v>
      </c>
      <c r="AP118" s="64">
        <v>1</v>
      </c>
      <c r="AQ118" s="1">
        <f t="shared" si="84"/>
        <v>0</v>
      </c>
      <c r="AR118" s="63">
        <v>1</v>
      </c>
      <c r="AS118" s="1">
        <f t="shared" si="85"/>
        <v>0</v>
      </c>
      <c r="AT118" s="63">
        <v>1</v>
      </c>
      <c r="AU118" s="1">
        <f t="shared" si="86"/>
        <v>0</v>
      </c>
      <c r="AV118" s="62">
        <v>0</v>
      </c>
      <c r="AW118" s="1">
        <f t="shared" si="87"/>
        <v>0</v>
      </c>
      <c r="AX118" s="63"/>
      <c r="AY118" s="1">
        <f t="shared" si="88"/>
        <v>0</v>
      </c>
      <c r="AZ118" s="62"/>
      <c r="BA118" s="1">
        <f t="shared" si="89"/>
        <v>0</v>
      </c>
      <c r="BB118" s="63"/>
      <c r="BC118" s="1">
        <f t="shared" si="90"/>
        <v>0</v>
      </c>
      <c r="BD118" s="41">
        <v>0</v>
      </c>
      <c r="BE118" s="1">
        <f t="shared" si="91"/>
        <v>0</v>
      </c>
      <c r="BF118" s="63">
        <v>1</v>
      </c>
      <c r="BG118" s="2">
        <f t="shared" si="92"/>
        <v>0</v>
      </c>
      <c r="BH118" s="63">
        <v>1</v>
      </c>
      <c r="BI118" s="2">
        <f t="shared" si="93"/>
        <v>0</v>
      </c>
      <c r="BJ118" s="41">
        <v>0</v>
      </c>
      <c r="BK118" s="2">
        <f t="shared" si="94"/>
        <v>0</v>
      </c>
      <c r="BL118" s="41">
        <v>0</v>
      </c>
      <c r="BM118" s="2">
        <f t="shared" si="95"/>
        <v>0</v>
      </c>
      <c r="BN118" s="63">
        <v>0</v>
      </c>
      <c r="BO118" s="2">
        <f t="shared" si="96"/>
        <v>0</v>
      </c>
      <c r="BP118" s="63">
        <v>0</v>
      </c>
      <c r="BQ118" s="2">
        <f t="shared" si="97"/>
        <v>0</v>
      </c>
      <c r="BR118" s="63">
        <v>0</v>
      </c>
      <c r="BS118" s="1">
        <f t="shared" si="98"/>
        <v>0</v>
      </c>
      <c r="BT118" s="63">
        <v>0</v>
      </c>
      <c r="BU118" s="1">
        <f t="shared" si="99"/>
        <v>0</v>
      </c>
      <c r="BV118" s="63">
        <v>6</v>
      </c>
      <c r="BW118" s="1">
        <f t="shared" si="100"/>
        <v>0</v>
      </c>
      <c r="BX118" s="63">
        <v>5</v>
      </c>
      <c r="BY118" s="1">
        <f t="shared" si="101"/>
        <v>0</v>
      </c>
      <c r="BZ118" s="63">
        <v>0</v>
      </c>
      <c r="CA118" s="1">
        <f t="shared" si="102"/>
        <v>0</v>
      </c>
      <c r="CB118" s="63">
        <v>0</v>
      </c>
      <c r="CC118" s="1">
        <f t="shared" si="103"/>
        <v>0</v>
      </c>
      <c r="CD118" s="63">
        <v>0</v>
      </c>
      <c r="CE118" s="1">
        <f t="shared" si="104"/>
        <v>0</v>
      </c>
      <c r="CF118" s="63">
        <v>0</v>
      </c>
      <c r="CG118" s="1">
        <f t="shared" si="105"/>
        <v>0</v>
      </c>
      <c r="CH118" s="63">
        <v>0</v>
      </c>
      <c r="CI118" s="1">
        <f t="shared" si="106"/>
        <v>0</v>
      </c>
      <c r="CJ118" s="63">
        <v>0</v>
      </c>
      <c r="CK118" s="1">
        <f t="shared" si="107"/>
        <v>0</v>
      </c>
      <c r="CL118" s="63">
        <v>0</v>
      </c>
      <c r="CM118" s="1">
        <f t="shared" si="108"/>
        <v>0</v>
      </c>
      <c r="CN118" s="63">
        <v>0</v>
      </c>
      <c r="CO118" s="1">
        <f t="shared" si="109"/>
        <v>0</v>
      </c>
      <c r="CP118" s="63">
        <v>0</v>
      </c>
      <c r="CQ118" s="1">
        <f t="shared" si="110"/>
        <v>0</v>
      </c>
      <c r="CR118" s="63">
        <v>0</v>
      </c>
      <c r="CS118" s="1">
        <f t="shared" si="111"/>
        <v>0</v>
      </c>
      <c r="CT118" s="63">
        <v>0</v>
      </c>
      <c r="CU118" s="1">
        <f t="shared" si="112"/>
        <v>0</v>
      </c>
      <c r="CV118" s="63">
        <v>1</v>
      </c>
      <c r="CW118" s="2">
        <f t="shared" si="113"/>
        <v>0</v>
      </c>
      <c r="CX118" s="62">
        <v>0</v>
      </c>
      <c r="CY118" s="1">
        <f t="shared" si="114"/>
        <v>0</v>
      </c>
      <c r="CZ118" s="62"/>
      <c r="DA118" s="1">
        <f t="shared" si="115"/>
        <v>0</v>
      </c>
      <c r="DB118" s="62">
        <v>0</v>
      </c>
      <c r="DC118" s="1">
        <f t="shared" si="116"/>
        <v>0</v>
      </c>
      <c r="DD118" s="62">
        <v>0</v>
      </c>
      <c r="DE118" s="1">
        <f t="shared" si="117"/>
        <v>0</v>
      </c>
      <c r="DF118" s="62">
        <v>0</v>
      </c>
      <c r="DG118" s="1">
        <f t="shared" si="118"/>
        <v>0</v>
      </c>
      <c r="DH118" s="32">
        <f t="shared" si="119"/>
        <v>0</v>
      </c>
      <c r="DI118" s="33"/>
      <c r="DJ118" s="34">
        <f t="shared" si="120"/>
        <v>0</v>
      </c>
      <c r="DK118" s="33"/>
      <c r="DL118" s="34">
        <f t="shared" si="121"/>
        <v>0</v>
      </c>
      <c r="DM118" s="33"/>
      <c r="DN118" s="34">
        <f t="shared" si="122"/>
        <v>0</v>
      </c>
      <c r="DO118" s="34">
        <f t="shared" si="123"/>
        <v>0</v>
      </c>
      <c r="DP118" s="36">
        <f t="shared" si="124"/>
        <v>0</v>
      </c>
    </row>
    <row r="119" spans="1:121" ht="15.5">
      <c r="A119" s="29"/>
      <c r="B119" s="38" t="s">
        <v>188</v>
      </c>
      <c r="C119" s="60" t="s">
        <v>189</v>
      </c>
      <c r="D119" s="61">
        <v>50.58</v>
      </c>
      <c r="E119" s="1">
        <f t="shared" si="65"/>
        <v>0</v>
      </c>
      <c r="F119" s="62">
        <v>50.28</v>
      </c>
      <c r="G119" s="1">
        <f t="shared" si="66"/>
        <v>0</v>
      </c>
      <c r="H119" s="63">
        <v>12</v>
      </c>
      <c r="I119" s="1">
        <f t="shared" si="67"/>
        <v>0</v>
      </c>
      <c r="J119" s="62">
        <v>50.28</v>
      </c>
      <c r="K119" s="1">
        <f t="shared" si="68"/>
        <v>0</v>
      </c>
      <c r="L119" s="63">
        <v>56.16</v>
      </c>
      <c r="M119" s="1">
        <f t="shared" si="69"/>
        <v>0</v>
      </c>
      <c r="N119" s="63">
        <v>56.16</v>
      </c>
      <c r="O119" s="1">
        <f t="shared" si="70"/>
        <v>0</v>
      </c>
      <c r="P119" s="63">
        <v>529.75</v>
      </c>
      <c r="Q119" s="1">
        <f t="shared" si="71"/>
        <v>0</v>
      </c>
      <c r="R119" s="63">
        <v>398.91</v>
      </c>
      <c r="S119" s="1">
        <f t="shared" si="72"/>
        <v>0</v>
      </c>
      <c r="T119" s="63">
        <v>1</v>
      </c>
      <c r="U119" s="1">
        <f t="shared" si="73"/>
        <v>0</v>
      </c>
      <c r="V119" s="63">
        <v>0</v>
      </c>
      <c r="W119" s="1">
        <f t="shared" si="74"/>
        <v>0</v>
      </c>
      <c r="X119" s="63">
        <v>0</v>
      </c>
      <c r="Y119" s="1">
        <f t="shared" si="75"/>
        <v>0</v>
      </c>
      <c r="Z119" s="63">
        <v>23</v>
      </c>
      <c r="AA119" s="1">
        <f t="shared" si="76"/>
        <v>0</v>
      </c>
      <c r="AB119" s="63">
        <v>32.4</v>
      </c>
      <c r="AC119" s="1">
        <f t="shared" si="77"/>
        <v>0</v>
      </c>
      <c r="AD119" s="63">
        <v>2</v>
      </c>
      <c r="AE119" s="1">
        <f t="shared" si="78"/>
        <v>0</v>
      </c>
      <c r="AF119" s="63">
        <v>3</v>
      </c>
      <c r="AG119" s="1">
        <f t="shared" si="79"/>
        <v>0</v>
      </c>
      <c r="AH119" s="63">
        <v>0</v>
      </c>
      <c r="AI119" s="1">
        <f t="shared" si="80"/>
        <v>0</v>
      </c>
      <c r="AJ119" s="63">
        <v>1</v>
      </c>
      <c r="AK119" s="1">
        <f t="shared" si="81"/>
        <v>0</v>
      </c>
      <c r="AL119" s="63">
        <v>0</v>
      </c>
      <c r="AM119" s="1">
        <f t="shared" si="82"/>
        <v>0</v>
      </c>
      <c r="AN119" s="63">
        <v>1</v>
      </c>
      <c r="AO119" s="1">
        <f t="shared" si="83"/>
        <v>0</v>
      </c>
      <c r="AP119" s="64">
        <v>1</v>
      </c>
      <c r="AQ119" s="1">
        <f t="shared" si="84"/>
        <v>0</v>
      </c>
      <c r="AR119" s="63">
        <v>0</v>
      </c>
      <c r="AS119" s="1">
        <f t="shared" si="85"/>
        <v>0</v>
      </c>
      <c r="AT119" s="63">
        <v>1</v>
      </c>
      <c r="AU119" s="1">
        <f t="shared" si="86"/>
        <v>0</v>
      </c>
      <c r="AV119" s="63">
        <v>1</v>
      </c>
      <c r="AW119" s="1"/>
      <c r="AX119" s="63"/>
      <c r="AY119" s="1">
        <f t="shared" si="88"/>
        <v>0</v>
      </c>
      <c r="AZ119" s="62"/>
      <c r="BA119" s="1">
        <f t="shared" si="89"/>
        <v>0</v>
      </c>
      <c r="BB119" s="63"/>
      <c r="BC119" s="1">
        <f t="shared" si="90"/>
        <v>0</v>
      </c>
      <c r="BD119" s="63">
        <v>0</v>
      </c>
      <c r="BE119" s="1">
        <f t="shared" si="91"/>
        <v>0</v>
      </c>
      <c r="BF119" s="63">
        <v>0</v>
      </c>
      <c r="BG119" s="2">
        <f t="shared" si="92"/>
        <v>0</v>
      </c>
      <c r="BH119" s="63">
        <v>0</v>
      </c>
      <c r="BI119" s="2">
        <f t="shared" si="93"/>
        <v>0</v>
      </c>
      <c r="BJ119" s="41">
        <v>0</v>
      </c>
      <c r="BK119" s="2">
        <f t="shared" si="94"/>
        <v>0</v>
      </c>
      <c r="BL119" s="41">
        <v>0</v>
      </c>
      <c r="BM119" s="2">
        <f t="shared" si="95"/>
        <v>0</v>
      </c>
      <c r="BN119" s="63">
        <v>0</v>
      </c>
      <c r="BO119" s="2">
        <f t="shared" si="96"/>
        <v>0</v>
      </c>
      <c r="BP119" s="63">
        <v>0</v>
      </c>
      <c r="BQ119" s="2">
        <f t="shared" si="97"/>
        <v>0</v>
      </c>
      <c r="BR119" s="63">
        <v>0</v>
      </c>
      <c r="BS119" s="1">
        <f t="shared" si="98"/>
        <v>0</v>
      </c>
      <c r="BT119" s="63">
        <v>0</v>
      </c>
      <c r="BU119" s="1">
        <f t="shared" si="99"/>
        <v>0</v>
      </c>
      <c r="BV119" s="63">
        <v>6</v>
      </c>
      <c r="BW119" s="1">
        <f t="shared" si="100"/>
        <v>0</v>
      </c>
      <c r="BX119" s="63">
        <v>3</v>
      </c>
      <c r="BY119" s="1">
        <f t="shared" si="101"/>
        <v>0</v>
      </c>
      <c r="BZ119" s="63">
        <v>0</v>
      </c>
      <c r="CA119" s="1">
        <f t="shared" si="102"/>
        <v>0</v>
      </c>
      <c r="CB119" s="63">
        <v>0</v>
      </c>
      <c r="CC119" s="1">
        <f t="shared" si="103"/>
        <v>0</v>
      </c>
      <c r="CD119" s="63">
        <v>0</v>
      </c>
      <c r="CE119" s="1">
        <f t="shared" si="104"/>
        <v>0</v>
      </c>
      <c r="CF119" s="63">
        <v>0</v>
      </c>
      <c r="CG119" s="1">
        <f t="shared" si="105"/>
        <v>0</v>
      </c>
      <c r="CH119" s="63">
        <v>0</v>
      </c>
      <c r="CI119" s="1">
        <f t="shared" si="106"/>
        <v>0</v>
      </c>
      <c r="CJ119" s="63">
        <v>0</v>
      </c>
      <c r="CK119" s="1">
        <f t="shared" si="107"/>
        <v>0</v>
      </c>
      <c r="CL119" s="63">
        <v>0</v>
      </c>
      <c r="CM119" s="1">
        <f t="shared" si="108"/>
        <v>0</v>
      </c>
      <c r="CN119" s="63">
        <v>0</v>
      </c>
      <c r="CO119" s="1">
        <f t="shared" si="109"/>
        <v>0</v>
      </c>
      <c r="CP119" s="63">
        <v>0</v>
      </c>
      <c r="CQ119" s="1">
        <f t="shared" si="110"/>
        <v>0</v>
      </c>
      <c r="CR119" s="63">
        <v>0</v>
      </c>
      <c r="CS119" s="1">
        <f t="shared" si="111"/>
        <v>0</v>
      </c>
      <c r="CT119" s="63">
        <v>0</v>
      </c>
      <c r="CU119" s="1">
        <f t="shared" si="112"/>
        <v>0</v>
      </c>
      <c r="CV119" s="63">
        <v>1</v>
      </c>
      <c r="CW119" s="2">
        <f t="shared" si="113"/>
        <v>0</v>
      </c>
      <c r="CX119" s="62">
        <v>0</v>
      </c>
      <c r="CY119" s="1">
        <f t="shared" si="114"/>
        <v>0</v>
      </c>
      <c r="CZ119" s="62"/>
      <c r="DA119" s="1">
        <f t="shared" si="115"/>
        <v>0</v>
      </c>
      <c r="DB119" s="62">
        <v>0</v>
      </c>
      <c r="DC119" s="1">
        <f t="shared" si="116"/>
        <v>0</v>
      </c>
      <c r="DD119" s="62">
        <v>0</v>
      </c>
      <c r="DE119" s="1">
        <f t="shared" si="117"/>
        <v>0</v>
      </c>
      <c r="DF119" s="62">
        <v>0</v>
      </c>
      <c r="DG119" s="1">
        <f t="shared" si="118"/>
        <v>0</v>
      </c>
      <c r="DH119" s="32">
        <f t="shared" si="119"/>
        <v>0</v>
      </c>
      <c r="DI119" s="33"/>
      <c r="DJ119" s="34">
        <f t="shared" si="120"/>
        <v>0</v>
      </c>
      <c r="DK119" s="33"/>
      <c r="DL119" s="34">
        <f t="shared" si="121"/>
        <v>0</v>
      </c>
      <c r="DM119" s="33"/>
      <c r="DN119" s="34">
        <f t="shared" si="122"/>
        <v>0</v>
      </c>
      <c r="DO119" s="34">
        <f t="shared" si="123"/>
        <v>0</v>
      </c>
      <c r="DP119" s="36">
        <f t="shared" si="124"/>
        <v>0</v>
      </c>
    </row>
    <row r="120" spans="1:121" ht="16" thickBot="1">
      <c r="A120" s="29"/>
      <c r="B120" s="30"/>
      <c r="C120" s="43" t="s">
        <v>190</v>
      </c>
      <c r="D120" s="54">
        <v>800</v>
      </c>
      <c r="E120" s="1">
        <f t="shared" si="65"/>
        <v>0</v>
      </c>
      <c r="F120" s="62">
        <v>300</v>
      </c>
      <c r="G120" s="1">
        <f t="shared" si="66"/>
        <v>0</v>
      </c>
      <c r="H120" s="55">
        <v>0</v>
      </c>
      <c r="I120" s="1">
        <f t="shared" si="67"/>
        <v>0</v>
      </c>
      <c r="J120" s="56">
        <v>350</v>
      </c>
      <c r="K120" s="1">
        <f t="shared" si="68"/>
        <v>0</v>
      </c>
      <c r="L120" s="55">
        <v>180</v>
      </c>
      <c r="M120" s="1">
        <f t="shared" si="69"/>
        <v>0</v>
      </c>
      <c r="N120" s="55">
        <v>634.23</v>
      </c>
      <c r="O120" s="1">
        <f t="shared" si="70"/>
        <v>0</v>
      </c>
      <c r="P120" s="55">
        <v>2000</v>
      </c>
      <c r="Q120" s="1">
        <f>+P120*$P$2</f>
        <v>0</v>
      </c>
      <c r="R120" s="55">
        <v>1490.91</v>
      </c>
      <c r="S120" s="1">
        <f t="shared" si="72"/>
        <v>0</v>
      </c>
      <c r="T120" s="55">
        <v>7</v>
      </c>
      <c r="U120" s="1">
        <f t="shared" si="73"/>
        <v>0</v>
      </c>
      <c r="V120" s="55">
        <v>0</v>
      </c>
      <c r="W120" s="1">
        <f t="shared" si="74"/>
        <v>0</v>
      </c>
      <c r="X120" s="55">
        <v>0</v>
      </c>
      <c r="Y120" s="1">
        <f t="shared" si="75"/>
        <v>0</v>
      </c>
      <c r="Z120" s="55">
        <v>35</v>
      </c>
      <c r="AA120" s="1">
        <f t="shared" si="76"/>
        <v>0</v>
      </c>
      <c r="AB120" s="55">
        <v>0</v>
      </c>
      <c r="AC120" s="1">
        <f t="shared" si="77"/>
        <v>0</v>
      </c>
      <c r="AD120" s="55">
        <v>1</v>
      </c>
      <c r="AE120" s="1">
        <f t="shared" si="78"/>
        <v>0</v>
      </c>
      <c r="AF120" s="55">
        <v>3</v>
      </c>
      <c r="AG120" s="1">
        <f t="shared" si="79"/>
        <v>0</v>
      </c>
      <c r="AH120" s="55">
        <v>0</v>
      </c>
      <c r="AI120" s="1">
        <f t="shared" si="80"/>
        <v>0</v>
      </c>
      <c r="AJ120" s="55">
        <v>0</v>
      </c>
      <c r="AK120" s="1">
        <f t="shared" si="81"/>
        <v>0</v>
      </c>
      <c r="AL120" s="55">
        <v>0</v>
      </c>
      <c r="AM120" s="1">
        <f t="shared" si="82"/>
        <v>0</v>
      </c>
      <c r="AN120" s="55">
        <v>1</v>
      </c>
      <c r="AO120" s="1">
        <f t="shared" si="83"/>
        <v>0</v>
      </c>
      <c r="AP120" s="55">
        <v>0</v>
      </c>
      <c r="AQ120" s="1">
        <f t="shared" si="84"/>
        <v>0</v>
      </c>
      <c r="AR120" s="55">
        <v>0</v>
      </c>
      <c r="AS120" s="1">
        <f t="shared" si="85"/>
        <v>0</v>
      </c>
      <c r="AT120" s="55">
        <v>0</v>
      </c>
      <c r="AU120" s="1">
        <f t="shared" si="86"/>
        <v>0</v>
      </c>
      <c r="AV120" s="55">
        <v>1</v>
      </c>
      <c r="AW120" s="1"/>
      <c r="AX120" s="55"/>
      <c r="AY120" s="1">
        <f t="shared" si="88"/>
        <v>0</v>
      </c>
      <c r="AZ120" s="56"/>
      <c r="BA120" s="1">
        <f t="shared" si="89"/>
        <v>0</v>
      </c>
      <c r="BB120" s="55"/>
      <c r="BC120" s="1">
        <f t="shared" si="90"/>
        <v>0</v>
      </c>
      <c r="BD120" s="55">
        <v>0</v>
      </c>
      <c r="BE120" s="1">
        <f t="shared" si="91"/>
        <v>0</v>
      </c>
      <c r="BF120" s="55">
        <v>0</v>
      </c>
      <c r="BG120" s="2">
        <f t="shared" si="92"/>
        <v>0</v>
      </c>
      <c r="BH120" s="55">
        <v>0</v>
      </c>
      <c r="BI120" s="2">
        <f t="shared" si="93"/>
        <v>0</v>
      </c>
      <c r="BJ120" s="41">
        <v>0</v>
      </c>
      <c r="BK120" s="2">
        <f t="shared" si="94"/>
        <v>0</v>
      </c>
      <c r="BL120" s="41">
        <v>0</v>
      </c>
      <c r="BM120" s="2">
        <f t="shared" si="95"/>
        <v>0</v>
      </c>
      <c r="BN120" s="55">
        <v>0</v>
      </c>
      <c r="BO120" s="2">
        <f t="shared" si="96"/>
        <v>0</v>
      </c>
      <c r="BP120" s="55">
        <v>0</v>
      </c>
      <c r="BQ120" s="2">
        <f t="shared" si="97"/>
        <v>0</v>
      </c>
      <c r="BR120" s="55">
        <v>0</v>
      </c>
      <c r="BS120" s="1">
        <f t="shared" si="98"/>
        <v>0</v>
      </c>
      <c r="BT120" s="55"/>
      <c r="BU120" s="1">
        <f t="shared" si="99"/>
        <v>0</v>
      </c>
      <c r="BV120" s="55">
        <v>12</v>
      </c>
      <c r="BW120" s="1">
        <f t="shared" si="100"/>
        <v>0</v>
      </c>
      <c r="BX120" s="55">
        <v>10</v>
      </c>
      <c r="BY120" s="1">
        <f t="shared" si="101"/>
        <v>0</v>
      </c>
      <c r="BZ120" s="55">
        <v>0</v>
      </c>
      <c r="CA120" s="1">
        <f t="shared" si="102"/>
        <v>0</v>
      </c>
      <c r="CB120" s="55">
        <v>0</v>
      </c>
      <c r="CC120" s="1">
        <f t="shared" si="103"/>
        <v>0</v>
      </c>
      <c r="CD120" s="55">
        <v>0</v>
      </c>
      <c r="CE120" s="1">
        <f t="shared" si="104"/>
        <v>0</v>
      </c>
      <c r="CF120" s="55">
        <v>0</v>
      </c>
      <c r="CG120" s="1">
        <f t="shared" si="105"/>
        <v>0</v>
      </c>
      <c r="CH120" s="55">
        <v>0</v>
      </c>
      <c r="CI120" s="1">
        <f t="shared" si="106"/>
        <v>0</v>
      </c>
      <c r="CJ120" s="55">
        <v>0</v>
      </c>
      <c r="CK120" s="1">
        <f t="shared" si="107"/>
        <v>0</v>
      </c>
      <c r="CL120" s="55">
        <v>0</v>
      </c>
      <c r="CM120" s="1">
        <f t="shared" si="108"/>
        <v>0</v>
      </c>
      <c r="CN120" s="55">
        <v>0</v>
      </c>
      <c r="CO120" s="1">
        <f t="shared" si="109"/>
        <v>0</v>
      </c>
      <c r="CP120" s="55">
        <v>0</v>
      </c>
      <c r="CQ120" s="1">
        <f t="shared" si="110"/>
        <v>0</v>
      </c>
      <c r="CR120" s="63">
        <v>0</v>
      </c>
      <c r="CS120" s="1">
        <f t="shared" si="111"/>
        <v>0</v>
      </c>
      <c r="CT120" s="55">
        <v>0</v>
      </c>
      <c r="CU120" s="1">
        <f t="shared" si="112"/>
        <v>0</v>
      </c>
      <c r="CV120" s="55">
        <v>1</v>
      </c>
      <c r="CW120" s="2">
        <f t="shared" si="113"/>
        <v>0</v>
      </c>
      <c r="CX120" s="56">
        <v>0</v>
      </c>
      <c r="CY120" s="1">
        <f t="shared" si="114"/>
        <v>0</v>
      </c>
      <c r="CZ120" s="56"/>
      <c r="DA120" s="1">
        <f t="shared" si="115"/>
        <v>0</v>
      </c>
      <c r="DB120" s="62">
        <v>0</v>
      </c>
      <c r="DC120" s="1">
        <f t="shared" si="116"/>
        <v>0</v>
      </c>
      <c r="DD120" s="62">
        <v>0</v>
      </c>
      <c r="DE120" s="1">
        <f t="shared" si="117"/>
        <v>0</v>
      </c>
      <c r="DF120" s="62">
        <v>0</v>
      </c>
      <c r="DG120" s="1">
        <f t="shared" si="118"/>
        <v>0</v>
      </c>
      <c r="DH120" s="32">
        <f t="shared" si="119"/>
        <v>0</v>
      </c>
      <c r="DI120" s="33"/>
      <c r="DJ120" s="34">
        <f t="shared" si="120"/>
        <v>0</v>
      </c>
      <c r="DK120" s="33"/>
      <c r="DL120" s="34">
        <f t="shared" si="121"/>
        <v>0</v>
      </c>
      <c r="DM120" s="33"/>
      <c r="DN120" s="34">
        <f t="shared" si="122"/>
        <v>0</v>
      </c>
      <c r="DO120" s="34">
        <f t="shared" si="123"/>
        <v>0</v>
      </c>
      <c r="DP120" s="36">
        <f t="shared" si="124"/>
        <v>0</v>
      </c>
    </row>
    <row r="121" spans="1:121" ht="26.25" customHeight="1" thickBot="1">
      <c r="B121" s="81"/>
      <c r="C121" s="82"/>
      <c r="D121" s="76"/>
      <c r="E121" s="77"/>
      <c r="F121" s="78"/>
      <c r="G121" s="77"/>
      <c r="H121" s="77"/>
      <c r="I121" s="77"/>
      <c r="J121" s="77"/>
      <c r="K121" s="77"/>
      <c r="L121" s="78"/>
      <c r="M121" s="77"/>
      <c r="N121" s="77"/>
      <c r="O121" s="77"/>
      <c r="P121" s="77"/>
      <c r="Q121" s="77"/>
      <c r="R121" s="78"/>
      <c r="S121" s="77"/>
      <c r="T121" s="77"/>
      <c r="U121" s="77"/>
      <c r="V121" s="77"/>
      <c r="W121" s="77"/>
      <c r="X121" s="78"/>
      <c r="Y121" s="77"/>
      <c r="Z121" s="77"/>
      <c r="AA121" s="77"/>
      <c r="AB121" s="77"/>
      <c r="AC121" s="77"/>
      <c r="AD121" s="78"/>
      <c r="AE121" s="77"/>
      <c r="AF121" s="77"/>
      <c r="AG121" s="77"/>
      <c r="AH121" s="77"/>
      <c r="AI121" s="31"/>
      <c r="AJ121" s="78"/>
      <c r="AK121" s="77"/>
      <c r="AL121" s="77"/>
      <c r="AM121" s="77"/>
      <c r="AN121" s="77"/>
      <c r="AO121" s="77"/>
      <c r="AP121" s="78"/>
      <c r="AQ121" s="77"/>
      <c r="AR121" s="77"/>
      <c r="AS121" s="77"/>
      <c r="AT121" s="77"/>
      <c r="AU121" s="77"/>
      <c r="AV121" s="78"/>
      <c r="AW121" s="77"/>
      <c r="AX121" s="78"/>
      <c r="AY121" s="77"/>
      <c r="AZ121" s="77"/>
      <c r="BA121" s="77"/>
      <c r="BB121" s="77"/>
      <c r="BC121" s="77"/>
      <c r="BD121" s="78"/>
      <c r="BE121" s="77"/>
      <c r="BF121" s="77"/>
      <c r="BG121" s="77"/>
      <c r="BH121" s="77"/>
      <c r="BI121" s="77"/>
      <c r="BJ121" s="77"/>
      <c r="BK121" s="77"/>
      <c r="BL121" s="77"/>
      <c r="BM121" s="77"/>
      <c r="BN121" s="77"/>
      <c r="BO121" s="77"/>
      <c r="BP121" s="77"/>
      <c r="BQ121" s="77"/>
      <c r="BR121" s="78"/>
      <c r="BS121" s="77"/>
      <c r="BT121" s="77"/>
      <c r="BU121" s="77"/>
      <c r="BV121" s="77"/>
      <c r="BW121" s="77"/>
      <c r="BX121" s="78"/>
      <c r="BY121" s="77"/>
      <c r="BZ121" s="77"/>
      <c r="CA121" s="77"/>
      <c r="CB121" s="77"/>
      <c r="CC121" s="77"/>
      <c r="CD121" s="78"/>
      <c r="CE121" s="77"/>
      <c r="CF121" s="77"/>
      <c r="CG121" s="77"/>
      <c r="CH121" s="77"/>
      <c r="CI121" s="77"/>
      <c r="CJ121" s="78"/>
      <c r="CK121" s="77"/>
      <c r="CL121" s="77"/>
      <c r="CM121" s="77"/>
      <c r="CN121" s="77"/>
      <c r="CO121" s="77"/>
      <c r="CP121" s="78"/>
      <c r="CQ121" s="77"/>
      <c r="CR121" s="77"/>
      <c r="CS121" s="77"/>
      <c r="CT121" s="77"/>
      <c r="CU121" s="77"/>
      <c r="CV121" s="78"/>
      <c r="CW121" s="77"/>
      <c r="CX121" s="78"/>
      <c r="CY121" s="77"/>
      <c r="CZ121" s="78"/>
      <c r="DA121" s="77"/>
      <c r="DB121" s="78"/>
      <c r="DC121" s="77"/>
      <c r="DD121" s="78"/>
      <c r="DE121" s="77"/>
      <c r="DF121" s="78"/>
      <c r="DG121" s="77"/>
      <c r="DH121" s="68">
        <f>SUM(DH4:DH120)</f>
        <v>0</v>
      </c>
      <c r="DI121" s="69"/>
      <c r="DJ121" s="70"/>
      <c r="DK121" s="71"/>
      <c r="DL121" s="72"/>
      <c r="DM121" s="71"/>
      <c r="DN121" s="70"/>
      <c r="DO121" s="71"/>
      <c r="DP121" s="73">
        <f>SUM(DP4:DP120)</f>
        <v>0</v>
      </c>
      <c r="DQ121" s="74"/>
    </row>
    <row r="127" spans="1:121">
      <c r="E127" s="45"/>
      <c r="G127" s="45"/>
      <c r="H127" s="45"/>
      <c r="J127" s="45"/>
      <c r="K127" s="45"/>
      <c r="M127" s="45"/>
      <c r="N127" s="45"/>
      <c r="P127" s="45"/>
      <c r="Q127" s="45"/>
      <c r="S127" s="45"/>
      <c r="T127" s="45"/>
      <c r="V127" s="45"/>
      <c r="W127" s="45"/>
      <c r="Y127" s="45"/>
      <c r="Z127" s="45"/>
      <c r="AB127" s="45"/>
      <c r="AC127" s="45"/>
      <c r="AE127" s="45"/>
      <c r="AF127" s="45"/>
      <c r="AH127" s="45"/>
      <c r="AI127" s="45"/>
      <c r="AK127" s="45"/>
      <c r="AL127" s="45"/>
      <c r="AN127" s="45"/>
      <c r="AO127" s="45"/>
      <c r="AQ127" s="45"/>
      <c r="AR127" s="45"/>
      <c r="AT127" s="45"/>
      <c r="AU127" s="45"/>
      <c r="AW127" s="45"/>
      <c r="AX127" s="45"/>
      <c r="AZ127" s="45"/>
      <c r="BA127" s="45"/>
      <c r="BC127" s="45"/>
      <c r="BD127" s="45"/>
      <c r="BF127" s="45"/>
      <c r="BG127" s="45"/>
      <c r="BI127" s="45"/>
      <c r="BJ127" s="45"/>
      <c r="BL127" s="45"/>
      <c r="BM127" s="45"/>
      <c r="BO127" s="45"/>
      <c r="BP127" s="45"/>
      <c r="BR127" s="45"/>
      <c r="BS127" s="45"/>
      <c r="BU127" s="45"/>
      <c r="BV127" s="45"/>
      <c r="BX127" s="45"/>
      <c r="BY127" s="45"/>
      <c r="CA127" s="45"/>
      <c r="CB127" s="45"/>
      <c r="CD127" s="45"/>
      <c r="CE127" s="45"/>
      <c r="CG127" s="45"/>
      <c r="CH127" s="45"/>
      <c r="CJ127" s="45"/>
      <c r="CK127" s="45"/>
      <c r="CM127" s="45"/>
      <c r="CN127" s="45"/>
      <c r="CP127" s="45"/>
      <c r="CQ127" s="45"/>
      <c r="CS127" s="45"/>
      <c r="CT127" s="45"/>
      <c r="CV127" s="45"/>
      <c r="CW127" s="45"/>
      <c r="CY127" s="45"/>
      <c r="CZ127" s="45"/>
      <c r="DB127" s="45"/>
      <c r="DC127" s="45"/>
      <c r="DE127" s="45"/>
      <c r="DF127" s="45"/>
      <c r="DH127" s="45"/>
    </row>
    <row r="128" spans="1:121">
      <c r="Q128" s="50"/>
    </row>
  </sheetData>
  <sheetProtection algorithmName="SHA-512" hashValue="gihH+nZ0ePT/K33da86/uGEiRYrA05p9rju6NBIX0dVdDM7m7RhHrahRQYhqh7ElQpvd+iVqT2OkkE5WJLMHVA==" saltValue="QklNvLhubL+TVI1XTlBIjA==" spinCount="100000" sheet="1" objects="1" scenarios="1"/>
  <protectedRanges>
    <protectedRange algorithmName="SHA-512" hashValue="k6GXljqpza6eWfwS1fbV4mOtlQJ1lRx7IKlcjv92mJwxevFFxlpM+MIHvMmATNNAfAmFgrP5bG5B+Y0UXWGcCg==" saltValue="Wcx34f1YkZA4QUe/uQ2epw==" spinCount="100000" sqref="D2:DG2 DI4:DI121 DM4:DM121 DK4:DK121" name="PRECIO UNITARIO"/>
  </protectedRanges>
  <mergeCells count="120">
    <mergeCell ref="BN2:BO2"/>
    <mergeCell ref="BP1:BQ1"/>
    <mergeCell ref="DF2:DG2"/>
    <mergeCell ref="DF1:DG1"/>
    <mergeCell ref="DD1:DE1"/>
    <mergeCell ref="DD2:DE2"/>
    <mergeCell ref="AX1:AY1"/>
    <mergeCell ref="AX2:AY2"/>
    <mergeCell ref="DB1:DC1"/>
    <mergeCell ref="DB2:DC2"/>
    <mergeCell ref="CX1:CY1"/>
    <mergeCell ref="CX2:CY2"/>
    <mergeCell ref="CT1:CU1"/>
    <mergeCell ref="CT2:CU2"/>
    <mergeCell ref="CV1:CW1"/>
    <mergeCell ref="CV2:CW2"/>
    <mergeCell ref="CN2:CO2"/>
    <mergeCell ref="BB1:BC1"/>
    <mergeCell ref="CH2:CI2"/>
    <mergeCell ref="BB2:BC2"/>
    <mergeCell ref="CP1:CQ1"/>
    <mergeCell ref="CD1:CE1"/>
    <mergeCell ref="CF1:CG1"/>
    <mergeCell ref="CP2:CQ2"/>
    <mergeCell ref="CR1:CS1"/>
    <mergeCell ref="CR2:CS2"/>
    <mergeCell ref="BX1:BY1"/>
    <mergeCell ref="BX2:BY2"/>
    <mergeCell ref="BZ1:CA1"/>
    <mergeCell ref="BZ2:CA2"/>
    <mergeCell ref="CB1:CC1"/>
    <mergeCell ref="CB2:CC2"/>
    <mergeCell ref="BR1:BS1"/>
    <mergeCell ref="BR2:BS2"/>
    <mergeCell ref="BT1:BU1"/>
    <mergeCell ref="BV2:BW2"/>
    <mergeCell ref="CJ1:CK1"/>
    <mergeCell ref="CJ2:CK2"/>
    <mergeCell ref="CL1:CM1"/>
    <mergeCell ref="CL2:CM2"/>
    <mergeCell ref="CN1:CO1"/>
    <mergeCell ref="CH1:CI1"/>
    <mergeCell ref="BT2:BU2"/>
    <mergeCell ref="BV1:BW1"/>
    <mergeCell ref="CD2:CE2"/>
    <mergeCell ref="CF2:CG2"/>
    <mergeCell ref="T2:U2"/>
    <mergeCell ref="P2:Q2"/>
    <mergeCell ref="X1:Y1"/>
    <mergeCell ref="BH1:BI1"/>
    <mergeCell ref="BH2:BI2"/>
    <mergeCell ref="AJ2:AK2"/>
    <mergeCell ref="AL2:AM2"/>
    <mergeCell ref="AV1:AW1"/>
    <mergeCell ref="AD1:AE1"/>
    <mergeCell ref="AF1:AG1"/>
    <mergeCell ref="B121:C121"/>
    <mergeCell ref="B87:B98"/>
    <mergeCell ref="B99:B118"/>
    <mergeCell ref="B17:B31"/>
    <mergeCell ref="B32:B39"/>
    <mergeCell ref="B40:B57"/>
    <mergeCell ref="B58:B86"/>
    <mergeCell ref="AZ1:BA1"/>
    <mergeCell ref="AR2:AS2"/>
    <mergeCell ref="AT2:AU2"/>
    <mergeCell ref="AV2:AW2"/>
    <mergeCell ref="AZ2:BA2"/>
    <mergeCell ref="AL1:AM1"/>
    <mergeCell ref="AN1:AO1"/>
    <mergeCell ref="AP1:AQ1"/>
    <mergeCell ref="AN2:AO2"/>
    <mergeCell ref="X2:Y2"/>
    <mergeCell ref="T1:U1"/>
    <mergeCell ref="AB1:AC1"/>
    <mergeCell ref="AP2:AQ2"/>
    <mergeCell ref="AH1:AI1"/>
    <mergeCell ref="AJ1:AK1"/>
    <mergeCell ref="AR1:AS1"/>
    <mergeCell ref="AT1:AU1"/>
    <mergeCell ref="DM3:DN3"/>
    <mergeCell ref="DK3:DL3"/>
    <mergeCell ref="DI3:DJ3"/>
    <mergeCell ref="DI2:DN2"/>
    <mergeCell ref="CZ1:DA1"/>
    <mergeCell ref="CZ2:DA2"/>
    <mergeCell ref="V1:W1"/>
    <mergeCell ref="Z1:AA1"/>
    <mergeCell ref="V2:W2"/>
    <mergeCell ref="Z2:AA2"/>
    <mergeCell ref="BP2:BQ2"/>
    <mergeCell ref="BD1:BE1"/>
    <mergeCell ref="BJ1:BK1"/>
    <mergeCell ref="BL1:BM1"/>
    <mergeCell ref="BD2:BE2"/>
    <mergeCell ref="AB2:AC2"/>
    <mergeCell ref="AD2:AE2"/>
    <mergeCell ref="AF2:AG2"/>
    <mergeCell ref="AH2:AI2"/>
    <mergeCell ref="BJ2:BK2"/>
    <mergeCell ref="BL2:BM2"/>
    <mergeCell ref="BN1:BO1"/>
    <mergeCell ref="BF1:BG1"/>
    <mergeCell ref="BF2:BG2"/>
    <mergeCell ref="B4:B16"/>
    <mergeCell ref="J1:K1"/>
    <mergeCell ref="H2:I2"/>
    <mergeCell ref="J2:K2"/>
    <mergeCell ref="L1:M1"/>
    <mergeCell ref="R1:S1"/>
    <mergeCell ref="D1:E1"/>
    <mergeCell ref="D2:E2"/>
    <mergeCell ref="F1:G1"/>
    <mergeCell ref="F2:G2"/>
    <mergeCell ref="H1:I1"/>
    <mergeCell ref="L2:M2"/>
    <mergeCell ref="R2:S2"/>
    <mergeCell ref="P1:Q1"/>
    <mergeCell ref="N1:O1"/>
    <mergeCell ref="N2:O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4D298-3146-42EB-A461-7BB0BE40FAD7}">
  <dimension ref="A1:DQ42"/>
  <sheetViews>
    <sheetView showGridLines="0" topLeftCell="B1" zoomScale="80" zoomScaleNormal="80" workbookViewId="0">
      <selection activeCell="D2" sqref="D2:E2"/>
    </sheetView>
  </sheetViews>
  <sheetFormatPr baseColWidth="10" defaultColWidth="10.81640625" defaultRowHeight="12.5"/>
  <cols>
    <col min="1" max="1" width="15.453125" style="17" customWidth="1"/>
    <col min="2" max="2" width="20.453125" style="17" bestFit="1" customWidth="1"/>
    <col min="3" max="3" width="27.26953125" style="17" bestFit="1" customWidth="1"/>
    <col min="4" max="4" width="16.81640625" style="17" customWidth="1"/>
    <col min="5" max="5" width="20.453125" style="17" customWidth="1"/>
    <col min="6" max="6" width="16.81640625" style="17" customWidth="1"/>
    <col min="7" max="7" width="20.453125" style="17" customWidth="1"/>
    <col min="8" max="8" width="16.81640625" style="17" customWidth="1"/>
    <col min="9" max="9" width="16.453125" style="17" customWidth="1"/>
    <col min="10" max="10" width="16.81640625" style="17" customWidth="1"/>
    <col min="11" max="11" width="20.453125" style="17" customWidth="1"/>
    <col min="12" max="12" width="16.81640625" style="17" customWidth="1"/>
    <col min="13" max="13" width="25" style="17" customWidth="1"/>
    <col min="14" max="14" width="16.81640625" style="17" customWidth="1"/>
    <col min="15" max="15" width="20.453125" style="17" customWidth="1"/>
    <col min="16" max="16" width="16.81640625" style="17" customWidth="1"/>
    <col min="17" max="17" width="20.453125" style="17" customWidth="1"/>
    <col min="18" max="18" width="16.81640625" style="17" customWidth="1"/>
    <col min="19" max="19" width="20.453125" style="17" customWidth="1"/>
    <col min="20" max="20" width="16.81640625" style="17" customWidth="1"/>
    <col min="21" max="21" width="20.453125" style="17" customWidth="1"/>
    <col min="22" max="22" width="16.81640625" style="17" customWidth="1"/>
    <col min="23" max="23" width="16.453125" style="17" customWidth="1"/>
    <col min="24" max="24" width="16.81640625" style="17" customWidth="1"/>
    <col min="25" max="25" width="25" style="17" customWidth="1"/>
    <col min="26" max="26" width="16.81640625" style="17" customWidth="1"/>
    <col min="27" max="27" width="20.453125" style="17" customWidth="1"/>
    <col min="28" max="28" width="20.1796875" style="17" customWidth="1"/>
    <col min="29" max="29" width="20.453125" style="17" customWidth="1"/>
    <col min="30" max="30" width="20.1796875" style="17" customWidth="1"/>
    <col min="31" max="31" width="20.453125" style="17" customWidth="1"/>
    <col min="32" max="32" width="16.81640625" style="17" customWidth="1"/>
    <col min="33" max="33" width="20.453125" style="17" customWidth="1"/>
    <col min="34" max="34" width="16.81640625" style="17" customWidth="1"/>
    <col min="35" max="35" width="20.453125" style="17" customWidth="1"/>
    <col min="36" max="36" width="16.81640625" style="17" customWidth="1"/>
    <col min="37" max="37" width="20.453125" style="17" customWidth="1"/>
    <col min="38" max="38" width="16.81640625" style="17" customWidth="1"/>
    <col min="39" max="39" width="20.453125" style="17" customWidth="1"/>
    <col min="40" max="40" width="16.81640625" style="17" customWidth="1"/>
    <col min="41" max="41" width="20.453125" style="17" customWidth="1"/>
    <col min="42" max="42" width="16.81640625" style="17" customWidth="1"/>
    <col min="43" max="43" width="20.453125" style="17" customWidth="1"/>
    <col min="44" max="44" width="16.81640625" style="17" customWidth="1"/>
    <col min="45" max="45" width="20.453125" style="17" customWidth="1"/>
    <col min="46" max="46" width="16.81640625" style="17" customWidth="1"/>
    <col min="47" max="47" width="20.453125" style="17" customWidth="1"/>
    <col min="48" max="48" width="16.81640625" style="17" customWidth="1"/>
    <col min="49" max="49" width="25" style="17" customWidth="1"/>
    <col min="50" max="50" width="16.81640625" style="17" customWidth="1"/>
    <col min="51" max="51" width="25" style="17" customWidth="1"/>
    <col min="52" max="52" width="16.81640625" style="17" customWidth="1"/>
    <col min="53" max="53" width="20.453125" style="17" customWidth="1"/>
    <col min="54" max="54" width="16.81640625" style="17" customWidth="1"/>
    <col min="55" max="55" width="20.453125" style="17" customWidth="1"/>
    <col min="56" max="56" width="16.81640625" style="17" customWidth="1"/>
    <col min="57" max="57" width="20.453125" style="17" customWidth="1"/>
    <col min="58" max="58" width="16.81640625" style="17" customWidth="1"/>
    <col min="59" max="59" width="20.453125" style="17" customWidth="1"/>
    <col min="60" max="60" width="16.81640625" style="17" customWidth="1"/>
    <col min="61" max="61" width="20.453125" style="17" customWidth="1"/>
    <col min="62" max="62" width="16.81640625" style="17" customWidth="1"/>
    <col min="63" max="63" width="20.453125" style="17" customWidth="1"/>
    <col min="64" max="64" width="16.81640625" style="17" customWidth="1"/>
    <col min="65" max="65" width="16.453125" style="17" customWidth="1"/>
    <col min="66" max="66" width="16.81640625" style="17" customWidth="1"/>
    <col min="67" max="67" width="20.453125" style="17" customWidth="1"/>
    <col min="68" max="68" width="16.81640625" style="17" customWidth="1"/>
    <col min="69" max="69" width="20.453125" style="17" customWidth="1"/>
    <col min="70" max="70" width="16.81640625" style="17" customWidth="1"/>
    <col min="71" max="71" width="20.453125" style="17" customWidth="1"/>
    <col min="72" max="72" width="16.81640625" style="17" customWidth="1"/>
    <col min="73" max="73" width="20.453125" style="17" customWidth="1"/>
    <col min="74" max="74" width="16.81640625" style="17" customWidth="1"/>
    <col min="75" max="75" width="20.453125" style="17" customWidth="1"/>
    <col min="76" max="76" width="16.81640625" style="17" customWidth="1"/>
    <col min="77" max="77" width="20.453125" style="17" customWidth="1"/>
    <col min="78" max="78" width="16.81640625" style="17" customWidth="1"/>
    <col min="79" max="79" width="20.453125" style="17" customWidth="1"/>
    <col min="80" max="80" width="16.81640625" style="17" customWidth="1"/>
    <col min="81" max="81" width="20.453125" style="17" customWidth="1"/>
    <col min="82" max="82" width="16.81640625" style="17" customWidth="1"/>
    <col min="83" max="83" width="20.453125" style="17" customWidth="1"/>
    <col min="84" max="84" width="16.81640625" style="17" customWidth="1"/>
    <col min="85" max="85" width="20.453125" style="17" customWidth="1"/>
    <col min="86" max="86" width="16.81640625" style="17" customWidth="1"/>
    <col min="87" max="87" width="20.453125" style="17" customWidth="1"/>
    <col min="88" max="88" width="16.81640625" style="17" customWidth="1"/>
    <col min="89" max="89" width="20.453125" style="17" customWidth="1"/>
    <col min="90" max="90" width="16.81640625" style="17" customWidth="1"/>
    <col min="91" max="91" width="20.453125" style="17" customWidth="1"/>
    <col min="92" max="92" width="16.81640625" style="17" customWidth="1"/>
    <col min="93" max="93" width="20.453125" style="17" customWidth="1"/>
    <col min="94" max="94" width="16.81640625" style="17" customWidth="1"/>
    <col min="95" max="95" width="20.453125" style="17" customWidth="1"/>
    <col min="96" max="96" width="16.81640625" style="17" customWidth="1"/>
    <col min="97" max="97" width="20.453125" style="17" customWidth="1"/>
    <col min="98" max="98" width="16.81640625" style="17" customWidth="1"/>
    <col min="99" max="99" width="20.453125" style="17" customWidth="1"/>
    <col min="100" max="100" width="16.81640625" style="17" customWidth="1"/>
    <col min="101" max="101" width="20.453125" style="17" customWidth="1"/>
    <col min="102" max="102" width="16.81640625" style="17" customWidth="1"/>
    <col min="103" max="103" width="25" style="17" customWidth="1"/>
    <col min="104" max="104" width="16.81640625" style="17" customWidth="1"/>
    <col min="105" max="105" width="20.453125" style="17" customWidth="1"/>
    <col min="106" max="106" width="16.81640625" style="17" customWidth="1"/>
    <col min="107" max="107" width="20.453125" style="17" customWidth="1"/>
    <col min="108" max="108" width="16.81640625" style="17" customWidth="1"/>
    <col min="109" max="109" width="20.453125" style="17" customWidth="1"/>
    <col min="110" max="110" width="14.81640625" style="17" customWidth="1"/>
    <col min="111" max="111" width="19.81640625" style="17" customWidth="1"/>
    <col min="112" max="112" width="25.54296875" style="17" customWidth="1"/>
    <col min="113" max="113" width="14.81640625" style="17" customWidth="1"/>
    <col min="114" max="114" width="23.453125" style="17" customWidth="1"/>
    <col min="115" max="115" width="15.453125" style="17" customWidth="1"/>
    <col min="116" max="116" width="24.453125" style="17" customWidth="1"/>
    <col min="117" max="117" width="16" style="17" customWidth="1"/>
    <col min="118" max="118" width="20" style="17" customWidth="1"/>
    <col min="119" max="119" width="22.7265625" style="17" customWidth="1"/>
    <col min="120" max="120" width="23.453125" style="17" customWidth="1"/>
    <col min="121" max="121" width="26" style="17" customWidth="1"/>
    <col min="122" max="16384" width="10.81640625" style="17"/>
  </cols>
  <sheetData>
    <row r="1" spans="1:121" ht="82.9" customHeight="1" thickBot="1">
      <c r="A1" s="9"/>
      <c r="B1" s="58">
        <f>+DP42</f>
        <v>0</v>
      </c>
      <c r="C1" s="59" t="s">
        <v>0</v>
      </c>
      <c r="D1" s="94" t="s">
        <v>1</v>
      </c>
      <c r="E1" s="95"/>
      <c r="F1" s="94" t="s">
        <v>2</v>
      </c>
      <c r="G1" s="95"/>
      <c r="H1" s="94" t="s">
        <v>3</v>
      </c>
      <c r="I1" s="95"/>
      <c r="J1" s="94" t="s">
        <v>4</v>
      </c>
      <c r="K1" s="95"/>
      <c r="L1" s="94" t="s">
        <v>5</v>
      </c>
      <c r="M1" s="95"/>
      <c r="N1" s="94" t="s">
        <v>6</v>
      </c>
      <c r="O1" s="95"/>
      <c r="P1" s="94" t="s">
        <v>7</v>
      </c>
      <c r="Q1" s="95"/>
      <c r="R1" s="94" t="s">
        <v>8</v>
      </c>
      <c r="S1" s="95"/>
      <c r="T1" s="94" t="s">
        <v>9</v>
      </c>
      <c r="U1" s="95"/>
      <c r="V1" s="94" t="s">
        <v>10</v>
      </c>
      <c r="W1" s="95"/>
      <c r="X1" s="94" t="s">
        <v>11</v>
      </c>
      <c r="Y1" s="95"/>
      <c r="Z1" s="94" t="s">
        <v>12</v>
      </c>
      <c r="AA1" s="95"/>
      <c r="AB1" s="94" t="s">
        <v>13</v>
      </c>
      <c r="AC1" s="95"/>
      <c r="AD1" s="94" t="s">
        <v>14</v>
      </c>
      <c r="AE1" s="95"/>
      <c r="AF1" s="94" t="s">
        <v>15</v>
      </c>
      <c r="AG1" s="95"/>
      <c r="AH1" s="94" t="s">
        <v>16</v>
      </c>
      <c r="AI1" s="95"/>
      <c r="AJ1" s="94" t="s">
        <v>17</v>
      </c>
      <c r="AK1" s="95"/>
      <c r="AL1" s="94" t="s">
        <v>18</v>
      </c>
      <c r="AM1" s="95"/>
      <c r="AN1" s="94" t="s">
        <v>19</v>
      </c>
      <c r="AO1" s="95"/>
      <c r="AP1" s="94" t="s">
        <v>20</v>
      </c>
      <c r="AQ1" s="95"/>
      <c r="AR1" s="94" t="s">
        <v>21</v>
      </c>
      <c r="AS1" s="95"/>
      <c r="AT1" s="94" t="s">
        <v>22</v>
      </c>
      <c r="AU1" s="95"/>
      <c r="AV1" s="94" t="s">
        <v>23</v>
      </c>
      <c r="AW1" s="95"/>
      <c r="AX1" s="94" t="s">
        <v>24</v>
      </c>
      <c r="AY1" s="95"/>
      <c r="AZ1" s="94" t="s">
        <v>25</v>
      </c>
      <c r="BA1" s="95"/>
      <c r="BB1" s="94" t="s">
        <v>26</v>
      </c>
      <c r="BC1" s="95"/>
      <c r="BD1" s="94" t="s">
        <v>27</v>
      </c>
      <c r="BE1" s="95"/>
      <c r="BF1" s="94" t="s">
        <v>28</v>
      </c>
      <c r="BG1" s="95"/>
      <c r="BH1" s="94" t="s">
        <v>29</v>
      </c>
      <c r="BI1" s="95"/>
      <c r="BJ1" s="94" t="s">
        <v>30</v>
      </c>
      <c r="BK1" s="95"/>
      <c r="BL1" s="94" t="s">
        <v>31</v>
      </c>
      <c r="BM1" s="95"/>
      <c r="BN1" s="94" t="s">
        <v>32</v>
      </c>
      <c r="BO1" s="95"/>
      <c r="BP1" s="94" t="s">
        <v>33</v>
      </c>
      <c r="BQ1" s="95"/>
      <c r="BR1" s="94" t="s">
        <v>34</v>
      </c>
      <c r="BS1" s="95"/>
      <c r="BT1" s="94" t="s">
        <v>35</v>
      </c>
      <c r="BU1" s="95"/>
      <c r="BV1" s="94" t="s">
        <v>36</v>
      </c>
      <c r="BW1" s="95"/>
      <c r="BX1" s="94" t="s">
        <v>37</v>
      </c>
      <c r="BY1" s="95"/>
      <c r="BZ1" s="94" t="s">
        <v>38</v>
      </c>
      <c r="CA1" s="95"/>
      <c r="CB1" s="94" t="s">
        <v>39</v>
      </c>
      <c r="CC1" s="95"/>
      <c r="CD1" s="94" t="s">
        <v>40</v>
      </c>
      <c r="CE1" s="95"/>
      <c r="CF1" s="94" t="s">
        <v>41</v>
      </c>
      <c r="CG1" s="95"/>
      <c r="CH1" s="94" t="s">
        <v>42</v>
      </c>
      <c r="CI1" s="95"/>
      <c r="CJ1" s="94" t="s">
        <v>43</v>
      </c>
      <c r="CK1" s="95"/>
      <c r="CL1" s="94" t="s">
        <v>44</v>
      </c>
      <c r="CM1" s="95"/>
      <c r="CN1" s="94" t="s">
        <v>45</v>
      </c>
      <c r="CO1" s="95"/>
      <c r="CP1" s="94" t="s">
        <v>46</v>
      </c>
      <c r="CQ1" s="95"/>
      <c r="CR1" s="94" t="s">
        <v>47</v>
      </c>
      <c r="CS1" s="95"/>
      <c r="CT1" s="94" t="s">
        <v>48</v>
      </c>
      <c r="CU1" s="95"/>
      <c r="CV1" s="94" t="s">
        <v>49</v>
      </c>
      <c r="CW1" s="95"/>
      <c r="CX1" s="94" t="s">
        <v>50</v>
      </c>
      <c r="CY1" s="95"/>
      <c r="CZ1" s="94" t="s">
        <v>51</v>
      </c>
      <c r="DA1" s="95"/>
      <c r="DB1" s="94" t="s">
        <v>52</v>
      </c>
      <c r="DC1" s="95"/>
      <c r="DD1" s="94" t="s">
        <v>53</v>
      </c>
      <c r="DE1" s="95"/>
      <c r="DF1" s="94" t="s">
        <v>54</v>
      </c>
      <c r="DG1" s="95"/>
      <c r="DH1" s="10"/>
      <c r="DI1" s="11"/>
      <c r="DJ1" s="12"/>
      <c r="DK1" s="13"/>
      <c r="DL1" s="14"/>
      <c r="DM1" s="11"/>
      <c r="DN1" s="15"/>
      <c r="DO1" s="11"/>
      <c r="DP1" s="16"/>
      <c r="DQ1" s="9"/>
    </row>
    <row r="2" spans="1:121" ht="16" thickBot="1">
      <c r="A2" s="18"/>
      <c r="B2" s="19"/>
      <c r="C2" s="20" t="s">
        <v>55</v>
      </c>
      <c r="D2" s="90"/>
      <c r="E2" s="91"/>
      <c r="F2" s="90"/>
      <c r="G2" s="91"/>
      <c r="H2" s="90"/>
      <c r="I2" s="91"/>
      <c r="J2" s="90"/>
      <c r="K2" s="91"/>
      <c r="L2" s="90"/>
      <c r="M2" s="91"/>
      <c r="N2" s="90"/>
      <c r="O2" s="91"/>
      <c r="P2" s="90"/>
      <c r="Q2" s="91"/>
      <c r="R2" s="90"/>
      <c r="S2" s="91"/>
      <c r="T2" s="90"/>
      <c r="U2" s="91"/>
      <c r="V2" s="90"/>
      <c r="W2" s="91"/>
      <c r="X2" s="90"/>
      <c r="Y2" s="91"/>
      <c r="Z2" s="90"/>
      <c r="AA2" s="91"/>
      <c r="AB2" s="90"/>
      <c r="AC2" s="91"/>
      <c r="AD2" s="90"/>
      <c r="AE2" s="91"/>
      <c r="AF2" s="90"/>
      <c r="AG2" s="91"/>
      <c r="AH2" s="90"/>
      <c r="AI2" s="91"/>
      <c r="AJ2" s="90"/>
      <c r="AK2" s="91"/>
      <c r="AL2" s="90"/>
      <c r="AM2" s="91"/>
      <c r="AN2" s="90"/>
      <c r="AO2" s="91"/>
      <c r="AP2" s="90"/>
      <c r="AQ2" s="91"/>
      <c r="AR2" s="90"/>
      <c r="AS2" s="91"/>
      <c r="AT2" s="90"/>
      <c r="AU2" s="91"/>
      <c r="AV2" s="90"/>
      <c r="AW2" s="91"/>
      <c r="AX2" s="90"/>
      <c r="AY2" s="91"/>
      <c r="AZ2" s="90"/>
      <c r="BA2" s="91"/>
      <c r="BB2" s="90"/>
      <c r="BC2" s="91"/>
      <c r="BD2" s="90"/>
      <c r="BE2" s="91"/>
      <c r="BF2" s="90"/>
      <c r="BG2" s="91"/>
      <c r="BH2" s="90"/>
      <c r="BI2" s="91"/>
      <c r="BJ2" s="90"/>
      <c r="BK2" s="91"/>
      <c r="BL2" s="90"/>
      <c r="BM2" s="91"/>
      <c r="BN2" s="92"/>
      <c r="BO2" s="93"/>
      <c r="BP2" s="90"/>
      <c r="BQ2" s="91"/>
      <c r="BR2" s="90"/>
      <c r="BS2" s="91"/>
      <c r="BT2" s="90"/>
      <c r="BU2" s="91"/>
      <c r="BV2" s="90"/>
      <c r="BW2" s="91"/>
      <c r="BX2" s="90"/>
      <c r="BY2" s="91"/>
      <c r="BZ2" s="90"/>
      <c r="CA2" s="91"/>
      <c r="CB2" s="90"/>
      <c r="CC2" s="91"/>
      <c r="CD2" s="90"/>
      <c r="CE2" s="91"/>
      <c r="CF2" s="90"/>
      <c r="CG2" s="91"/>
      <c r="CH2" s="90"/>
      <c r="CI2" s="91"/>
      <c r="CJ2" s="90"/>
      <c r="CK2" s="91"/>
      <c r="CL2" s="90"/>
      <c r="CM2" s="91"/>
      <c r="CN2" s="90"/>
      <c r="CO2" s="91"/>
      <c r="CP2" s="90"/>
      <c r="CQ2" s="91"/>
      <c r="CR2" s="90"/>
      <c r="CS2" s="91"/>
      <c r="CT2" s="90"/>
      <c r="CU2" s="91"/>
      <c r="CV2" s="90"/>
      <c r="CW2" s="91"/>
      <c r="CX2" s="90"/>
      <c r="CY2" s="91"/>
      <c r="CZ2" s="90"/>
      <c r="DA2" s="91"/>
      <c r="DB2" s="90"/>
      <c r="DC2" s="91"/>
      <c r="DD2" s="90"/>
      <c r="DE2" s="91"/>
      <c r="DF2" s="92"/>
      <c r="DG2" s="93"/>
      <c r="DH2" s="21"/>
      <c r="DI2" s="85" t="s">
        <v>56</v>
      </c>
      <c r="DJ2" s="86"/>
      <c r="DK2" s="86"/>
      <c r="DL2" s="86"/>
      <c r="DM2" s="86"/>
      <c r="DN2" s="87"/>
      <c r="DO2" s="22">
        <v>0.19</v>
      </c>
      <c r="DP2" s="23"/>
      <c r="DQ2" s="18"/>
    </row>
    <row r="3" spans="1:121" ht="28.5" thickBot="1">
      <c r="A3" s="9"/>
      <c r="B3" s="24" t="s">
        <v>57</v>
      </c>
      <c r="C3" s="25" t="s">
        <v>58</v>
      </c>
      <c r="D3" s="39" t="s">
        <v>59</v>
      </c>
      <c r="E3" s="40" t="s">
        <v>60</v>
      </c>
      <c r="F3" s="39" t="s">
        <v>59</v>
      </c>
      <c r="G3" s="40" t="s">
        <v>60</v>
      </c>
      <c r="H3" s="39" t="s">
        <v>59</v>
      </c>
      <c r="I3" s="40" t="s">
        <v>60</v>
      </c>
      <c r="J3" s="39" t="s">
        <v>59</v>
      </c>
      <c r="K3" s="40" t="s">
        <v>60</v>
      </c>
      <c r="L3" s="39" t="s">
        <v>59</v>
      </c>
      <c r="M3" s="40" t="s">
        <v>60</v>
      </c>
      <c r="N3" s="39" t="s">
        <v>59</v>
      </c>
      <c r="O3" s="40" t="s">
        <v>60</v>
      </c>
      <c r="P3" s="39" t="s">
        <v>59</v>
      </c>
      <c r="Q3" s="40" t="s">
        <v>60</v>
      </c>
      <c r="R3" s="39" t="s">
        <v>59</v>
      </c>
      <c r="S3" s="40" t="s">
        <v>60</v>
      </c>
      <c r="T3" s="39" t="s">
        <v>59</v>
      </c>
      <c r="U3" s="40" t="s">
        <v>60</v>
      </c>
      <c r="V3" s="39" t="s">
        <v>59</v>
      </c>
      <c r="W3" s="40" t="s">
        <v>60</v>
      </c>
      <c r="X3" s="39" t="s">
        <v>59</v>
      </c>
      <c r="Y3" s="40" t="s">
        <v>60</v>
      </c>
      <c r="Z3" s="39" t="s">
        <v>59</v>
      </c>
      <c r="AA3" s="40" t="s">
        <v>60</v>
      </c>
      <c r="AB3" s="39" t="s">
        <v>59</v>
      </c>
      <c r="AC3" s="40" t="s">
        <v>60</v>
      </c>
      <c r="AD3" s="39" t="s">
        <v>59</v>
      </c>
      <c r="AE3" s="40" t="s">
        <v>60</v>
      </c>
      <c r="AF3" s="39" t="s">
        <v>59</v>
      </c>
      <c r="AG3" s="40" t="s">
        <v>60</v>
      </c>
      <c r="AH3" s="39" t="s">
        <v>59</v>
      </c>
      <c r="AI3" s="40" t="s">
        <v>60</v>
      </c>
      <c r="AJ3" s="39" t="s">
        <v>59</v>
      </c>
      <c r="AK3" s="40" t="s">
        <v>60</v>
      </c>
      <c r="AL3" s="39" t="s">
        <v>59</v>
      </c>
      <c r="AM3" s="40" t="s">
        <v>60</v>
      </c>
      <c r="AN3" s="39" t="s">
        <v>59</v>
      </c>
      <c r="AO3" s="40" t="s">
        <v>60</v>
      </c>
      <c r="AP3" s="39" t="s">
        <v>59</v>
      </c>
      <c r="AQ3" s="40" t="s">
        <v>60</v>
      </c>
      <c r="AR3" s="39" t="s">
        <v>59</v>
      </c>
      <c r="AS3" s="40" t="s">
        <v>60</v>
      </c>
      <c r="AT3" s="39" t="s">
        <v>59</v>
      </c>
      <c r="AU3" s="40" t="s">
        <v>60</v>
      </c>
      <c r="AV3" s="39" t="s">
        <v>59</v>
      </c>
      <c r="AW3" s="40" t="s">
        <v>60</v>
      </c>
      <c r="AX3" s="39" t="s">
        <v>59</v>
      </c>
      <c r="AY3" s="40" t="s">
        <v>60</v>
      </c>
      <c r="AZ3" s="39" t="s">
        <v>59</v>
      </c>
      <c r="BA3" s="40" t="s">
        <v>60</v>
      </c>
      <c r="BB3" s="39" t="s">
        <v>59</v>
      </c>
      <c r="BC3" s="40" t="s">
        <v>60</v>
      </c>
      <c r="BD3" s="39" t="s">
        <v>59</v>
      </c>
      <c r="BE3" s="40" t="s">
        <v>60</v>
      </c>
      <c r="BF3" s="39" t="s">
        <v>59</v>
      </c>
      <c r="BG3" s="40" t="s">
        <v>60</v>
      </c>
      <c r="BH3" s="39" t="s">
        <v>59</v>
      </c>
      <c r="BI3" s="40" t="s">
        <v>60</v>
      </c>
      <c r="BJ3" s="39" t="s">
        <v>59</v>
      </c>
      <c r="BK3" s="40" t="s">
        <v>60</v>
      </c>
      <c r="BL3" s="39" t="s">
        <v>59</v>
      </c>
      <c r="BM3" s="40" t="s">
        <v>60</v>
      </c>
      <c r="BN3" s="39" t="s">
        <v>59</v>
      </c>
      <c r="BO3" s="40" t="s">
        <v>60</v>
      </c>
      <c r="BP3" s="39" t="s">
        <v>59</v>
      </c>
      <c r="BQ3" s="40" t="s">
        <v>60</v>
      </c>
      <c r="BR3" s="39" t="s">
        <v>59</v>
      </c>
      <c r="BS3" s="40" t="s">
        <v>60</v>
      </c>
      <c r="BT3" s="39" t="s">
        <v>59</v>
      </c>
      <c r="BU3" s="40" t="s">
        <v>60</v>
      </c>
      <c r="BV3" s="39" t="s">
        <v>59</v>
      </c>
      <c r="BW3" s="40" t="s">
        <v>60</v>
      </c>
      <c r="BX3" s="39" t="s">
        <v>59</v>
      </c>
      <c r="BY3" s="40" t="s">
        <v>60</v>
      </c>
      <c r="BZ3" s="39" t="s">
        <v>59</v>
      </c>
      <c r="CA3" s="40" t="s">
        <v>60</v>
      </c>
      <c r="CB3" s="39" t="s">
        <v>59</v>
      </c>
      <c r="CC3" s="40" t="s">
        <v>60</v>
      </c>
      <c r="CD3" s="39" t="s">
        <v>59</v>
      </c>
      <c r="CE3" s="40" t="s">
        <v>60</v>
      </c>
      <c r="CF3" s="39" t="s">
        <v>59</v>
      </c>
      <c r="CG3" s="40" t="s">
        <v>60</v>
      </c>
      <c r="CH3" s="39" t="s">
        <v>59</v>
      </c>
      <c r="CI3" s="40" t="s">
        <v>60</v>
      </c>
      <c r="CJ3" s="39" t="s">
        <v>59</v>
      </c>
      <c r="CK3" s="40" t="s">
        <v>60</v>
      </c>
      <c r="CL3" s="39" t="s">
        <v>59</v>
      </c>
      <c r="CM3" s="40" t="s">
        <v>60</v>
      </c>
      <c r="CN3" s="39" t="s">
        <v>59</v>
      </c>
      <c r="CO3" s="40" t="s">
        <v>60</v>
      </c>
      <c r="CP3" s="39" t="s">
        <v>59</v>
      </c>
      <c r="CQ3" s="40" t="s">
        <v>60</v>
      </c>
      <c r="CR3" s="39" t="s">
        <v>59</v>
      </c>
      <c r="CS3" s="40" t="s">
        <v>60</v>
      </c>
      <c r="CT3" s="39" t="s">
        <v>59</v>
      </c>
      <c r="CU3" s="40" t="s">
        <v>60</v>
      </c>
      <c r="CV3" s="39" t="s">
        <v>59</v>
      </c>
      <c r="CW3" s="40" t="s">
        <v>60</v>
      </c>
      <c r="CX3" s="39" t="s">
        <v>59</v>
      </c>
      <c r="CY3" s="40" t="s">
        <v>60</v>
      </c>
      <c r="CZ3" s="39" t="s">
        <v>59</v>
      </c>
      <c r="DA3" s="40" t="s">
        <v>60</v>
      </c>
      <c r="DB3" s="39" t="s">
        <v>59</v>
      </c>
      <c r="DC3" s="40" t="s">
        <v>60</v>
      </c>
      <c r="DD3" s="39" t="s">
        <v>59</v>
      </c>
      <c r="DE3" s="40" t="s">
        <v>60</v>
      </c>
      <c r="DF3" s="39" t="s">
        <v>59</v>
      </c>
      <c r="DG3" s="40" t="s">
        <v>60</v>
      </c>
      <c r="DH3" s="26" t="s">
        <v>61</v>
      </c>
      <c r="DI3" s="85" t="s">
        <v>62</v>
      </c>
      <c r="DJ3" s="88"/>
      <c r="DK3" s="89" t="s">
        <v>63</v>
      </c>
      <c r="DL3" s="88"/>
      <c r="DM3" s="89" t="s">
        <v>64</v>
      </c>
      <c r="DN3" s="88"/>
      <c r="DO3" s="27" t="s">
        <v>65</v>
      </c>
      <c r="DP3" s="28" t="s">
        <v>66</v>
      </c>
      <c r="DQ3" s="9"/>
    </row>
    <row r="4" spans="1:121" ht="15.5">
      <c r="A4" s="29"/>
      <c r="B4" s="101" t="s">
        <v>67</v>
      </c>
      <c r="C4" s="57" t="s">
        <v>68</v>
      </c>
      <c r="D4" s="61">
        <v>90</v>
      </c>
      <c r="E4" s="1">
        <f t="shared" ref="E4:E41" si="0">+D4*$D$2</f>
        <v>0</v>
      </c>
      <c r="F4" s="41">
        <v>176.982</v>
      </c>
      <c r="G4" s="1">
        <f t="shared" ref="G4:G41" si="1">+F4*$F$2</f>
        <v>0</v>
      </c>
      <c r="H4" s="62">
        <v>0</v>
      </c>
      <c r="I4" s="1">
        <f t="shared" ref="I4:I41" si="2">+H4*$H$2</f>
        <v>0</v>
      </c>
      <c r="J4" s="62">
        <v>100.16</v>
      </c>
      <c r="K4" s="1">
        <f t="shared" ref="K4:K41" si="3">+J4*$J$2</f>
        <v>0</v>
      </c>
      <c r="L4" s="62">
        <v>0</v>
      </c>
      <c r="M4" s="1">
        <f t="shared" ref="M4:M41" si="4">+L4*$L$2</f>
        <v>0</v>
      </c>
      <c r="N4" s="62">
        <v>0</v>
      </c>
      <c r="O4" s="1">
        <f t="shared" ref="O4:O41" si="5">+N4*$N$2</f>
        <v>0</v>
      </c>
      <c r="P4" s="62">
        <v>1769.82</v>
      </c>
      <c r="Q4" s="1">
        <f t="shared" ref="Q4:Q40" si="6">+P4*$P$2</f>
        <v>0</v>
      </c>
      <c r="R4" s="62">
        <v>1627.47</v>
      </c>
      <c r="S4" s="1">
        <f t="shared" ref="S4:S41" si="7">+R4*$R$2</f>
        <v>0</v>
      </c>
      <c r="T4" s="62">
        <v>3</v>
      </c>
      <c r="U4" s="1">
        <f t="shared" ref="U4:U41" si="8">+T4*$T$2</f>
        <v>0</v>
      </c>
      <c r="V4" s="62">
        <v>0</v>
      </c>
      <c r="W4" s="1">
        <f t="shared" ref="W4:W41" si="9">+V4*$V$2</f>
        <v>0</v>
      </c>
      <c r="X4" s="62">
        <v>0</v>
      </c>
      <c r="Y4" s="1">
        <f t="shared" ref="Y4:Y41" si="10">+X4*$X$2</f>
        <v>0</v>
      </c>
      <c r="Z4" s="62">
        <v>0</v>
      </c>
      <c r="AA4" s="1">
        <f t="shared" ref="AA4:AA41" si="11">+Z4*$Z$2</f>
        <v>0</v>
      </c>
      <c r="AB4" s="62">
        <v>0</v>
      </c>
      <c r="AC4" s="1">
        <f t="shared" ref="AC4:AC41" si="12">+AB4*$AB$2</f>
        <v>0</v>
      </c>
      <c r="AD4" s="62">
        <v>0</v>
      </c>
      <c r="AE4" s="1">
        <f t="shared" ref="AE4:AE41" si="13">+AD4*$AD$2</f>
        <v>0</v>
      </c>
      <c r="AF4" s="62">
        <v>2</v>
      </c>
      <c r="AG4" s="1">
        <f t="shared" ref="AG4:AG41" si="14">+AF4*$AF$2</f>
        <v>0</v>
      </c>
      <c r="AH4" s="62">
        <v>0</v>
      </c>
      <c r="AI4" s="1">
        <f t="shared" ref="AI4:AI41" si="15">+AH4*$AH$2</f>
        <v>0</v>
      </c>
      <c r="AJ4" s="62">
        <v>0</v>
      </c>
      <c r="AK4" s="1">
        <f t="shared" ref="AK4:AK41" si="16">+AJ4*$AJ$2</f>
        <v>0</v>
      </c>
      <c r="AL4" s="62">
        <v>0</v>
      </c>
      <c r="AM4" s="1">
        <f t="shared" ref="AM4:AM41" si="17">+AL4*$AL$2</f>
        <v>0</v>
      </c>
      <c r="AN4" s="62">
        <v>2</v>
      </c>
      <c r="AO4" s="1">
        <f t="shared" ref="AO4:AO41" si="18">+AN4*$AN$2</f>
        <v>0</v>
      </c>
      <c r="AP4" s="62">
        <v>0</v>
      </c>
      <c r="AQ4" s="1">
        <f t="shared" ref="AQ4:AQ41" si="19">+AP4*$AP$2</f>
        <v>0</v>
      </c>
      <c r="AR4" s="62">
        <v>0</v>
      </c>
      <c r="AS4" s="1">
        <f t="shared" ref="AS4:AS41" si="20">+AR4*$AR$2</f>
        <v>0</v>
      </c>
      <c r="AT4" s="62">
        <v>1</v>
      </c>
      <c r="AU4" s="1">
        <f t="shared" ref="AU4:AU41" si="21">+AT4*$AT$2</f>
        <v>0</v>
      </c>
      <c r="AV4" s="62">
        <v>1</v>
      </c>
      <c r="AW4" s="1">
        <f t="shared" ref="AW4:AW41" si="22">+AV4*$AV$2</f>
        <v>0</v>
      </c>
      <c r="AX4" s="62"/>
      <c r="AY4" s="1">
        <f t="shared" ref="AY4:AY41" si="23">+AX4*$AX$2</f>
        <v>0</v>
      </c>
      <c r="AZ4" s="62">
        <f t="shared" ref="AZ4:AZ15" si="24">+R4</f>
        <v>1627.47</v>
      </c>
      <c r="BA4" s="1">
        <f t="shared" ref="BA4:BA41" si="25">+AZ4*$AZ$2</f>
        <v>0</v>
      </c>
      <c r="BB4" s="62">
        <v>6</v>
      </c>
      <c r="BC4" s="1">
        <f t="shared" ref="BC4:BC41" si="26">+BB4*$BB$2</f>
        <v>0</v>
      </c>
      <c r="BD4" s="62">
        <v>0</v>
      </c>
      <c r="BE4" s="1">
        <f t="shared" ref="BE4:BE41" si="27">+BD4*$BD$2</f>
        <v>0</v>
      </c>
      <c r="BF4" s="62">
        <v>0</v>
      </c>
      <c r="BG4" s="2">
        <f t="shared" ref="BG4:BG41" si="28">+BF4*$BF$2</f>
        <v>0</v>
      </c>
      <c r="BH4" s="62">
        <v>0</v>
      </c>
      <c r="BI4" s="2">
        <f t="shared" ref="BI4:BI41" si="29">+BH4*$BH$2</f>
        <v>0</v>
      </c>
      <c r="BJ4" s="41">
        <v>0</v>
      </c>
      <c r="BK4" s="2">
        <f t="shared" ref="BK4:BK41" si="30">+BJ4*$BJ$2</f>
        <v>0</v>
      </c>
      <c r="BL4" s="62">
        <v>0</v>
      </c>
      <c r="BM4" s="2">
        <f t="shared" ref="BM4:BM41" si="31">+BL4*$BL$2</f>
        <v>0</v>
      </c>
      <c r="BN4" s="62">
        <v>0</v>
      </c>
      <c r="BO4" s="2">
        <f t="shared" ref="BO4:BO41" si="32">+BN4*$BN$2</f>
        <v>0</v>
      </c>
      <c r="BP4" s="62">
        <v>0</v>
      </c>
      <c r="BQ4" s="1">
        <f t="shared" ref="BQ4:BQ41" si="33">+BP4*$BP$2</f>
        <v>0</v>
      </c>
      <c r="BR4" s="62">
        <v>0</v>
      </c>
      <c r="BS4" s="1">
        <f t="shared" ref="BS4:BS41" si="34">+BR4*$BR$2</f>
        <v>0</v>
      </c>
      <c r="BT4" s="62">
        <v>20</v>
      </c>
      <c r="BU4" s="1">
        <f t="shared" ref="BU4:BU41" si="35">+BT4*$BT$2</f>
        <v>0</v>
      </c>
      <c r="BV4" s="62">
        <v>13</v>
      </c>
      <c r="BW4" s="1">
        <f t="shared" ref="BW4:BW41" si="36">+BV4*$BV$2</f>
        <v>0</v>
      </c>
      <c r="BX4" s="62">
        <v>7</v>
      </c>
      <c r="BY4" s="1">
        <f t="shared" ref="BY4:BY41" si="37">+BX4*$BX$2</f>
        <v>0</v>
      </c>
      <c r="BZ4" s="62">
        <v>0</v>
      </c>
      <c r="CA4" s="1">
        <f t="shared" ref="CA4:CA41" si="38">+BZ4*$BZ$2</f>
        <v>0</v>
      </c>
      <c r="CB4" s="62">
        <v>0</v>
      </c>
      <c r="CC4" s="1">
        <f t="shared" ref="CC4:CC41" si="39">+CB4*$CB$2</f>
        <v>0</v>
      </c>
      <c r="CD4" s="62">
        <v>0</v>
      </c>
      <c r="CE4" s="1">
        <f t="shared" ref="CE4:CE41" si="40">+CD4*$CD$2</f>
        <v>0</v>
      </c>
      <c r="CF4" s="62">
        <v>0</v>
      </c>
      <c r="CG4" s="1">
        <f t="shared" ref="CG4:CG41" si="41">+CF4*$CF$2</f>
        <v>0</v>
      </c>
      <c r="CH4" s="62">
        <v>0</v>
      </c>
      <c r="CI4" s="1">
        <f t="shared" ref="CI4:CI41" si="42">+CH4*$CH$2</f>
        <v>0</v>
      </c>
      <c r="CJ4" s="62">
        <v>0</v>
      </c>
      <c r="CK4" s="1">
        <f t="shared" ref="CK4:CK41" si="43">+CJ4*$CJ$2</f>
        <v>0</v>
      </c>
      <c r="CL4" s="62">
        <v>0</v>
      </c>
      <c r="CM4" s="1">
        <f t="shared" ref="CM4:CM41" si="44">+CL4*$CL$2</f>
        <v>0</v>
      </c>
      <c r="CN4" s="62">
        <v>0</v>
      </c>
      <c r="CO4" s="1">
        <f t="shared" ref="CO4:CO41" si="45">+CN4*$CN$2</f>
        <v>0</v>
      </c>
      <c r="CP4" s="62">
        <v>0</v>
      </c>
      <c r="CQ4" s="1">
        <f t="shared" ref="CQ4:CQ41" si="46">+CP4*$CP$2</f>
        <v>0</v>
      </c>
      <c r="CR4" s="62">
        <v>0</v>
      </c>
      <c r="CS4" s="1">
        <f t="shared" ref="CS4:CS41" si="47">+CR4*$CR$2</f>
        <v>0</v>
      </c>
      <c r="CT4" s="62">
        <v>0</v>
      </c>
      <c r="CU4" s="1">
        <f t="shared" ref="CU4:CU41" si="48">+CT4*$CT$2</f>
        <v>0</v>
      </c>
      <c r="CV4" s="62">
        <v>0</v>
      </c>
      <c r="CW4" s="2">
        <f t="shared" ref="CW4:CW41" si="49">+CV4*$CV$2</f>
        <v>0</v>
      </c>
      <c r="CX4" s="62">
        <v>0</v>
      </c>
      <c r="CY4" s="1">
        <f t="shared" ref="CY4:CY41" si="50">+CX4*$CX$2</f>
        <v>0</v>
      </c>
      <c r="CZ4" s="62"/>
      <c r="DA4" s="1">
        <f t="shared" ref="DA4:DA41" si="51">+CZ4*$CZ$2</f>
        <v>0</v>
      </c>
      <c r="DB4" s="62"/>
      <c r="DC4" s="1">
        <f t="shared" ref="DC4:DC41" si="52">+DB4*DB$2</f>
        <v>0</v>
      </c>
      <c r="DD4" s="62"/>
      <c r="DE4" s="1">
        <f t="shared" ref="DE4:DE41" si="53">+DD4*DD$2</f>
        <v>0</v>
      </c>
      <c r="DF4" s="62"/>
      <c r="DG4" s="1">
        <f t="shared" ref="DG4:DG41" si="54">+DF4*DF$2</f>
        <v>0</v>
      </c>
      <c r="DH4" s="32">
        <f t="shared" ref="DH4:DH41" si="55">+CY4+CW4+E4+G4+BG4+K4+M4+BI4+O4+Q4+S4+U4+W4+Y4+AA4+AC4+AE4+AI4+AG4+AK4+AO4+AM4+AQ4+AU4+AW4+BA4+BE4+BK4+BM4+BO4+BQ4+BS4+BU4+BW4+BY4+CA4+CC4+CE4+CG4+CI4+CK4+CM4+CO4+CQ4+CS4+CU4+I4+AS4+BC4+DA4+AY4+DG4+DE4+DC4</f>
        <v>0</v>
      </c>
      <c r="DI4" s="33"/>
      <c r="DJ4" s="34">
        <f t="shared" ref="DJ4:DJ41" si="56">+DI4*DH4</f>
        <v>0</v>
      </c>
      <c r="DK4" s="33"/>
      <c r="DL4" s="34">
        <f t="shared" ref="DL4:DL41" si="57">+DK4*DH4</f>
        <v>0</v>
      </c>
      <c r="DM4" s="33"/>
      <c r="DN4" s="34">
        <f t="shared" ref="DN4:DN41" si="58">+DM4*DH4</f>
        <v>0</v>
      </c>
      <c r="DO4" s="34">
        <f t="shared" ref="DO4:DO41" si="59">+$DO$2*DL4</f>
        <v>0</v>
      </c>
      <c r="DP4" s="36">
        <f t="shared" ref="DP4:DP41" si="60">+DH4+DJ4+DL4+DN4+DO4</f>
        <v>0</v>
      </c>
      <c r="DQ4" s="37"/>
    </row>
    <row r="5" spans="1:121" ht="15.5">
      <c r="A5" s="29"/>
      <c r="B5" s="102"/>
      <c r="C5" s="57" t="s">
        <v>69</v>
      </c>
      <c r="D5" s="61">
        <v>23.46</v>
      </c>
      <c r="E5" s="1">
        <f t="shared" si="0"/>
        <v>0</v>
      </c>
      <c r="F5" s="62">
        <v>23.46</v>
      </c>
      <c r="G5" s="1">
        <f t="shared" si="1"/>
        <v>0</v>
      </c>
      <c r="H5" s="63">
        <v>8.0299999999999994</v>
      </c>
      <c r="I5" s="1">
        <f t="shared" si="2"/>
        <v>0</v>
      </c>
      <c r="J5" s="62">
        <v>23.46</v>
      </c>
      <c r="K5" s="1">
        <f t="shared" si="3"/>
        <v>0</v>
      </c>
      <c r="L5" s="63">
        <v>52.89</v>
      </c>
      <c r="M5" s="1">
        <f t="shared" si="4"/>
        <v>0</v>
      </c>
      <c r="N5" s="63">
        <v>52.89</v>
      </c>
      <c r="O5" s="1">
        <f t="shared" si="5"/>
        <v>0</v>
      </c>
      <c r="P5" s="63">
        <f>234.6+5.32</f>
        <v>239.92</v>
      </c>
      <c r="Q5" s="1">
        <f t="shared" si="6"/>
        <v>0</v>
      </c>
      <c r="R5" s="63">
        <v>168.02</v>
      </c>
      <c r="S5" s="1">
        <f t="shared" si="7"/>
        <v>0</v>
      </c>
      <c r="T5" s="63">
        <v>1</v>
      </c>
      <c r="U5" s="1">
        <f t="shared" si="8"/>
        <v>0</v>
      </c>
      <c r="V5" s="63">
        <v>0</v>
      </c>
      <c r="W5" s="1">
        <f t="shared" si="9"/>
        <v>0</v>
      </c>
      <c r="X5" s="63">
        <v>2</v>
      </c>
      <c r="Y5" s="1">
        <f t="shared" si="10"/>
        <v>0</v>
      </c>
      <c r="Z5" s="63">
        <v>2</v>
      </c>
      <c r="AA5" s="1">
        <f t="shared" si="11"/>
        <v>0</v>
      </c>
      <c r="AB5" s="63">
        <v>26.88</v>
      </c>
      <c r="AC5" s="1">
        <f t="shared" si="12"/>
        <v>0</v>
      </c>
      <c r="AD5" s="63">
        <v>1</v>
      </c>
      <c r="AE5" s="1">
        <f t="shared" si="13"/>
        <v>0</v>
      </c>
      <c r="AF5" s="63">
        <v>0</v>
      </c>
      <c r="AG5" s="1">
        <f t="shared" si="14"/>
        <v>0</v>
      </c>
      <c r="AH5" s="63">
        <v>0</v>
      </c>
      <c r="AI5" s="1">
        <f t="shared" si="15"/>
        <v>0</v>
      </c>
      <c r="AJ5" s="63">
        <v>0</v>
      </c>
      <c r="AK5" s="1">
        <f t="shared" si="16"/>
        <v>0</v>
      </c>
      <c r="AL5" s="63">
        <v>0</v>
      </c>
      <c r="AM5" s="1">
        <f t="shared" si="17"/>
        <v>0</v>
      </c>
      <c r="AN5" s="63">
        <v>1</v>
      </c>
      <c r="AO5" s="1">
        <f t="shared" si="18"/>
        <v>0</v>
      </c>
      <c r="AP5" s="63">
        <v>0</v>
      </c>
      <c r="AQ5" s="1">
        <f t="shared" si="19"/>
        <v>0</v>
      </c>
      <c r="AR5" s="63">
        <v>1</v>
      </c>
      <c r="AS5" s="1">
        <f t="shared" si="20"/>
        <v>0</v>
      </c>
      <c r="AT5" s="63">
        <v>1</v>
      </c>
      <c r="AU5" s="1">
        <f t="shared" si="21"/>
        <v>0</v>
      </c>
      <c r="AV5" s="63">
        <v>1</v>
      </c>
      <c r="AW5" s="1">
        <f t="shared" si="22"/>
        <v>0</v>
      </c>
      <c r="AX5" s="63"/>
      <c r="AY5" s="1">
        <f t="shared" si="23"/>
        <v>0</v>
      </c>
      <c r="AZ5" s="62">
        <f t="shared" si="24"/>
        <v>168.02</v>
      </c>
      <c r="BA5" s="1">
        <f t="shared" si="25"/>
        <v>0</v>
      </c>
      <c r="BB5" s="63">
        <v>0</v>
      </c>
      <c r="BC5" s="1">
        <f t="shared" si="26"/>
        <v>0</v>
      </c>
      <c r="BD5" s="63">
        <v>1</v>
      </c>
      <c r="BE5" s="1">
        <f t="shared" si="27"/>
        <v>0</v>
      </c>
      <c r="BF5" s="63">
        <v>0</v>
      </c>
      <c r="BG5" s="2">
        <f t="shared" si="28"/>
        <v>0</v>
      </c>
      <c r="BH5" s="63">
        <v>0</v>
      </c>
      <c r="BI5" s="2">
        <f t="shared" si="29"/>
        <v>0</v>
      </c>
      <c r="BJ5" s="41">
        <v>0</v>
      </c>
      <c r="BK5" s="2">
        <f t="shared" si="30"/>
        <v>0</v>
      </c>
      <c r="BL5" s="63">
        <v>13</v>
      </c>
      <c r="BM5" s="2">
        <f t="shared" si="31"/>
        <v>0</v>
      </c>
      <c r="BN5" s="63">
        <v>0</v>
      </c>
      <c r="BO5" s="2">
        <f t="shared" si="32"/>
        <v>0</v>
      </c>
      <c r="BP5" s="63">
        <v>0</v>
      </c>
      <c r="BQ5" s="1">
        <f t="shared" si="33"/>
        <v>0</v>
      </c>
      <c r="BR5" s="63">
        <v>1</v>
      </c>
      <c r="BS5" s="1">
        <f t="shared" si="34"/>
        <v>0</v>
      </c>
      <c r="BT5" s="63">
        <v>5</v>
      </c>
      <c r="BU5" s="1">
        <f t="shared" si="35"/>
        <v>0</v>
      </c>
      <c r="BV5" s="63">
        <v>0</v>
      </c>
      <c r="BW5" s="1">
        <f t="shared" si="36"/>
        <v>0</v>
      </c>
      <c r="BX5" s="63">
        <v>0</v>
      </c>
      <c r="BY5" s="1">
        <f t="shared" si="37"/>
        <v>0</v>
      </c>
      <c r="BZ5" s="63">
        <v>3</v>
      </c>
      <c r="CA5" s="1">
        <f t="shared" si="38"/>
        <v>0</v>
      </c>
      <c r="CB5" s="63">
        <v>2</v>
      </c>
      <c r="CC5" s="1">
        <f t="shared" si="39"/>
        <v>0</v>
      </c>
      <c r="CD5" s="63">
        <v>1</v>
      </c>
      <c r="CE5" s="1">
        <f t="shared" si="40"/>
        <v>0</v>
      </c>
      <c r="CF5" s="63">
        <v>3</v>
      </c>
      <c r="CG5" s="1">
        <f t="shared" si="41"/>
        <v>0</v>
      </c>
      <c r="CH5" s="63">
        <v>3</v>
      </c>
      <c r="CI5" s="1">
        <f t="shared" si="42"/>
        <v>0</v>
      </c>
      <c r="CJ5" s="63">
        <v>1</v>
      </c>
      <c r="CK5" s="1">
        <f t="shared" si="43"/>
        <v>0</v>
      </c>
      <c r="CL5" s="63">
        <v>0</v>
      </c>
      <c r="CM5" s="1">
        <f t="shared" si="44"/>
        <v>0</v>
      </c>
      <c r="CN5" s="63">
        <v>0</v>
      </c>
      <c r="CO5" s="1">
        <f t="shared" si="45"/>
        <v>0</v>
      </c>
      <c r="CP5" s="63">
        <v>0</v>
      </c>
      <c r="CQ5" s="1">
        <f t="shared" si="46"/>
        <v>0</v>
      </c>
      <c r="CR5" s="63">
        <v>0</v>
      </c>
      <c r="CS5" s="1">
        <f t="shared" si="47"/>
        <v>0</v>
      </c>
      <c r="CT5" s="63">
        <v>0</v>
      </c>
      <c r="CU5" s="1">
        <f t="shared" si="48"/>
        <v>0</v>
      </c>
      <c r="CV5" s="63">
        <v>1</v>
      </c>
      <c r="CW5" s="2">
        <f t="shared" si="49"/>
        <v>0</v>
      </c>
      <c r="CX5" s="62">
        <v>1</v>
      </c>
      <c r="CY5" s="1">
        <f t="shared" si="50"/>
        <v>0</v>
      </c>
      <c r="CZ5" s="62"/>
      <c r="DA5" s="1">
        <f t="shared" si="51"/>
        <v>0</v>
      </c>
      <c r="DB5" s="62"/>
      <c r="DC5" s="1">
        <f t="shared" si="52"/>
        <v>0</v>
      </c>
      <c r="DD5" s="62"/>
      <c r="DE5" s="1">
        <f t="shared" si="53"/>
        <v>0</v>
      </c>
      <c r="DF5" s="62"/>
      <c r="DG5" s="1">
        <f t="shared" si="54"/>
        <v>0</v>
      </c>
      <c r="DH5" s="32">
        <f t="shared" si="55"/>
        <v>0</v>
      </c>
      <c r="DI5" s="33"/>
      <c r="DJ5" s="34">
        <f t="shared" si="56"/>
        <v>0</v>
      </c>
      <c r="DK5" s="33"/>
      <c r="DL5" s="34">
        <f t="shared" si="57"/>
        <v>0</v>
      </c>
      <c r="DM5" s="33"/>
      <c r="DN5" s="34">
        <f t="shared" si="58"/>
        <v>0</v>
      </c>
      <c r="DO5" s="34">
        <f t="shared" si="59"/>
        <v>0</v>
      </c>
      <c r="DP5" s="36">
        <f t="shared" si="60"/>
        <v>0</v>
      </c>
      <c r="DQ5" s="37"/>
    </row>
    <row r="6" spans="1:121" ht="15.5">
      <c r="A6" s="29"/>
      <c r="B6" s="102"/>
      <c r="C6" s="57" t="s">
        <v>70</v>
      </c>
      <c r="D6" s="61">
        <v>16.940000000000001</v>
      </c>
      <c r="E6" s="1">
        <f t="shared" si="0"/>
        <v>0</v>
      </c>
      <c r="F6" s="62">
        <v>16.940000000000001</v>
      </c>
      <c r="G6" s="1">
        <f t="shared" si="1"/>
        <v>0</v>
      </c>
      <c r="H6" s="63">
        <v>7.85</v>
      </c>
      <c r="I6" s="1">
        <f t="shared" si="2"/>
        <v>0</v>
      </c>
      <c r="J6" s="62">
        <v>16.940000000000001</v>
      </c>
      <c r="K6" s="1">
        <f t="shared" si="3"/>
        <v>0</v>
      </c>
      <c r="L6" s="63">
        <v>0</v>
      </c>
      <c r="M6" s="1">
        <f t="shared" si="4"/>
        <v>0</v>
      </c>
      <c r="N6" s="63">
        <v>74.94</v>
      </c>
      <c r="O6" s="1">
        <f t="shared" si="5"/>
        <v>0</v>
      </c>
      <c r="P6" s="63">
        <f>169.41+13.29</f>
        <v>182.7</v>
      </c>
      <c r="Q6" s="1">
        <f t="shared" si="6"/>
        <v>0</v>
      </c>
      <c r="R6" s="63">
        <v>136</v>
      </c>
      <c r="S6" s="1">
        <f t="shared" si="7"/>
        <v>0</v>
      </c>
      <c r="T6" s="63">
        <v>1</v>
      </c>
      <c r="U6" s="1">
        <f t="shared" si="8"/>
        <v>0</v>
      </c>
      <c r="V6" s="63">
        <v>0</v>
      </c>
      <c r="W6" s="1">
        <f t="shared" si="9"/>
        <v>0</v>
      </c>
      <c r="X6" s="63">
        <v>0</v>
      </c>
      <c r="Y6" s="1">
        <f t="shared" si="10"/>
        <v>0</v>
      </c>
      <c r="Z6" s="63">
        <v>6</v>
      </c>
      <c r="AA6" s="1">
        <f t="shared" si="11"/>
        <v>0</v>
      </c>
      <c r="AB6" s="63">
        <v>17.5</v>
      </c>
      <c r="AC6" s="1">
        <f t="shared" si="12"/>
        <v>0</v>
      </c>
      <c r="AD6" s="63">
        <v>1</v>
      </c>
      <c r="AE6" s="1">
        <f t="shared" si="13"/>
        <v>0</v>
      </c>
      <c r="AF6" s="63">
        <v>0</v>
      </c>
      <c r="AG6" s="1">
        <f t="shared" si="14"/>
        <v>0</v>
      </c>
      <c r="AH6" s="63">
        <v>0</v>
      </c>
      <c r="AI6" s="1">
        <f t="shared" si="15"/>
        <v>0</v>
      </c>
      <c r="AJ6" s="63">
        <v>0</v>
      </c>
      <c r="AK6" s="1">
        <f t="shared" si="16"/>
        <v>0</v>
      </c>
      <c r="AL6" s="63">
        <v>0</v>
      </c>
      <c r="AM6" s="1">
        <f t="shared" si="17"/>
        <v>0</v>
      </c>
      <c r="AN6" s="63">
        <v>1</v>
      </c>
      <c r="AO6" s="1">
        <f t="shared" si="18"/>
        <v>0</v>
      </c>
      <c r="AP6" s="63">
        <v>0</v>
      </c>
      <c r="AQ6" s="1">
        <f t="shared" si="19"/>
        <v>0</v>
      </c>
      <c r="AR6" s="63">
        <v>1</v>
      </c>
      <c r="AS6" s="1">
        <f t="shared" si="20"/>
        <v>0</v>
      </c>
      <c r="AT6" s="63">
        <v>1</v>
      </c>
      <c r="AU6" s="1">
        <f t="shared" si="21"/>
        <v>0</v>
      </c>
      <c r="AV6" s="63">
        <v>1</v>
      </c>
      <c r="AW6" s="1">
        <f t="shared" si="22"/>
        <v>0</v>
      </c>
      <c r="AX6" s="63"/>
      <c r="AY6" s="1">
        <f t="shared" si="23"/>
        <v>0</v>
      </c>
      <c r="AZ6" s="62">
        <f t="shared" si="24"/>
        <v>136</v>
      </c>
      <c r="BA6" s="1">
        <f t="shared" si="25"/>
        <v>0</v>
      </c>
      <c r="BB6" s="63">
        <v>0</v>
      </c>
      <c r="BC6" s="1">
        <f t="shared" si="26"/>
        <v>0</v>
      </c>
      <c r="BD6" s="63">
        <v>0</v>
      </c>
      <c r="BE6" s="1">
        <f t="shared" si="27"/>
        <v>0</v>
      </c>
      <c r="BF6" s="63">
        <v>0</v>
      </c>
      <c r="BG6" s="2">
        <f t="shared" si="28"/>
        <v>0</v>
      </c>
      <c r="BH6" s="63">
        <v>0</v>
      </c>
      <c r="BI6" s="2">
        <f t="shared" si="29"/>
        <v>0</v>
      </c>
      <c r="BJ6" s="41">
        <v>0</v>
      </c>
      <c r="BK6" s="2">
        <f t="shared" si="30"/>
        <v>0</v>
      </c>
      <c r="BL6" s="63">
        <v>0</v>
      </c>
      <c r="BM6" s="2">
        <f t="shared" si="31"/>
        <v>0</v>
      </c>
      <c r="BN6" s="63">
        <v>0</v>
      </c>
      <c r="BO6" s="2">
        <f t="shared" si="32"/>
        <v>0</v>
      </c>
      <c r="BP6" s="63">
        <v>0</v>
      </c>
      <c r="BQ6" s="1">
        <f t="shared" si="33"/>
        <v>0</v>
      </c>
      <c r="BR6" s="63">
        <v>0</v>
      </c>
      <c r="BS6" s="1">
        <f t="shared" si="34"/>
        <v>0</v>
      </c>
      <c r="BT6" s="63">
        <v>0</v>
      </c>
      <c r="BU6" s="1">
        <f t="shared" si="35"/>
        <v>0</v>
      </c>
      <c r="BV6" s="63">
        <v>4</v>
      </c>
      <c r="BW6" s="1">
        <f t="shared" si="36"/>
        <v>0</v>
      </c>
      <c r="BX6" s="63">
        <v>3</v>
      </c>
      <c r="BY6" s="1">
        <f t="shared" si="37"/>
        <v>0</v>
      </c>
      <c r="BZ6" s="63">
        <v>0</v>
      </c>
      <c r="CA6" s="1">
        <f t="shared" si="38"/>
        <v>0</v>
      </c>
      <c r="CB6" s="63">
        <v>0</v>
      </c>
      <c r="CC6" s="1">
        <f t="shared" si="39"/>
        <v>0</v>
      </c>
      <c r="CD6" s="63">
        <v>0</v>
      </c>
      <c r="CE6" s="1">
        <f t="shared" si="40"/>
        <v>0</v>
      </c>
      <c r="CF6" s="63">
        <v>0</v>
      </c>
      <c r="CG6" s="1">
        <f t="shared" si="41"/>
        <v>0</v>
      </c>
      <c r="CH6" s="63">
        <v>0</v>
      </c>
      <c r="CI6" s="1">
        <f t="shared" si="42"/>
        <v>0</v>
      </c>
      <c r="CJ6" s="63">
        <v>0</v>
      </c>
      <c r="CK6" s="1">
        <f t="shared" si="43"/>
        <v>0</v>
      </c>
      <c r="CL6" s="63">
        <v>0</v>
      </c>
      <c r="CM6" s="1">
        <f t="shared" si="44"/>
        <v>0</v>
      </c>
      <c r="CN6" s="63">
        <v>0</v>
      </c>
      <c r="CO6" s="1">
        <f t="shared" si="45"/>
        <v>0</v>
      </c>
      <c r="CP6" s="63">
        <v>0</v>
      </c>
      <c r="CQ6" s="1">
        <f t="shared" si="46"/>
        <v>0</v>
      </c>
      <c r="CR6" s="63">
        <v>0</v>
      </c>
      <c r="CS6" s="1">
        <f t="shared" si="47"/>
        <v>0</v>
      </c>
      <c r="CT6" s="63">
        <v>0</v>
      </c>
      <c r="CU6" s="1">
        <f t="shared" si="48"/>
        <v>0</v>
      </c>
      <c r="CV6" s="63">
        <v>1</v>
      </c>
      <c r="CW6" s="2">
        <f t="shared" si="49"/>
        <v>0</v>
      </c>
      <c r="CX6" s="62">
        <v>0</v>
      </c>
      <c r="CY6" s="1">
        <f t="shared" si="50"/>
        <v>0</v>
      </c>
      <c r="CZ6" s="62"/>
      <c r="DA6" s="1">
        <f t="shared" si="51"/>
        <v>0</v>
      </c>
      <c r="DB6" s="62"/>
      <c r="DC6" s="1">
        <f t="shared" si="52"/>
        <v>0</v>
      </c>
      <c r="DD6" s="62"/>
      <c r="DE6" s="1">
        <f t="shared" si="53"/>
        <v>0</v>
      </c>
      <c r="DF6" s="62"/>
      <c r="DG6" s="1">
        <f t="shared" si="54"/>
        <v>0</v>
      </c>
      <c r="DH6" s="32">
        <f t="shared" si="55"/>
        <v>0</v>
      </c>
      <c r="DI6" s="33"/>
      <c r="DJ6" s="34">
        <f t="shared" si="56"/>
        <v>0</v>
      </c>
      <c r="DK6" s="33"/>
      <c r="DL6" s="34">
        <f t="shared" si="57"/>
        <v>0</v>
      </c>
      <c r="DM6" s="33"/>
      <c r="DN6" s="34">
        <f t="shared" si="58"/>
        <v>0</v>
      </c>
      <c r="DO6" s="34">
        <f t="shared" si="59"/>
        <v>0</v>
      </c>
      <c r="DP6" s="36">
        <f t="shared" si="60"/>
        <v>0</v>
      </c>
      <c r="DQ6" s="37"/>
    </row>
    <row r="7" spans="1:121" ht="16" thickBot="1">
      <c r="A7" s="29"/>
      <c r="B7" s="103"/>
      <c r="C7" s="57" t="s">
        <v>71</v>
      </c>
      <c r="D7" s="61">
        <v>22.07</v>
      </c>
      <c r="E7" s="1">
        <f t="shared" si="0"/>
        <v>0</v>
      </c>
      <c r="F7" s="62">
        <v>22.07</v>
      </c>
      <c r="G7" s="1">
        <f t="shared" si="1"/>
        <v>0</v>
      </c>
      <c r="H7" s="63">
        <v>7.23</v>
      </c>
      <c r="I7" s="1">
        <f t="shared" si="2"/>
        <v>0</v>
      </c>
      <c r="J7" s="62">
        <v>13.24</v>
      </c>
      <c r="K7" s="1">
        <f t="shared" si="3"/>
        <v>0</v>
      </c>
      <c r="L7" s="63">
        <v>0</v>
      </c>
      <c r="M7" s="1">
        <f t="shared" si="4"/>
        <v>0</v>
      </c>
      <c r="N7" s="63">
        <v>87.08</v>
      </c>
      <c r="O7" s="1">
        <f t="shared" si="5"/>
        <v>0</v>
      </c>
      <c r="P7" s="63">
        <f>220.72+13.29</f>
        <v>234.01</v>
      </c>
      <c r="Q7" s="1">
        <f t="shared" si="6"/>
        <v>0</v>
      </c>
      <c r="R7" s="63">
        <v>133.93</v>
      </c>
      <c r="S7" s="1">
        <f t="shared" si="7"/>
        <v>0</v>
      </c>
      <c r="T7" s="63">
        <v>1</v>
      </c>
      <c r="U7" s="1">
        <f t="shared" si="8"/>
        <v>0</v>
      </c>
      <c r="V7" s="63">
        <v>0</v>
      </c>
      <c r="W7" s="1">
        <f t="shared" si="9"/>
        <v>0</v>
      </c>
      <c r="X7" s="63">
        <v>0</v>
      </c>
      <c r="Y7" s="1">
        <f t="shared" si="10"/>
        <v>0</v>
      </c>
      <c r="Z7" s="63">
        <v>7</v>
      </c>
      <c r="AA7" s="1">
        <f t="shared" si="11"/>
        <v>0</v>
      </c>
      <c r="AB7" s="63">
        <v>17.5</v>
      </c>
      <c r="AC7" s="1">
        <f t="shared" si="12"/>
        <v>0</v>
      </c>
      <c r="AD7" s="63">
        <v>1</v>
      </c>
      <c r="AE7" s="1">
        <f t="shared" si="13"/>
        <v>0</v>
      </c>
      <c r="AF7" s="63">
        <v>0</v>
      </c>
      <c r="AG7" s="1">
        <f t="shared" si="14"/>
        <v>0</v>
      </c>
      <c r="AH7" s="63">
        <v>0</v>
      </c>
      <c r="AI7" s="1">
        <f t="shared" si="15"/>
        <v>0</v>
      </c>
      <c r="AJ7" s="63">
        <v>0</v>
      </c>
      <c r="AK7" s="1">
        <f t="shared" si="16"/>
        <v>0</v>
      </c>
      <c r="AL7" s="63">
        <v>0</v>
      </c>
      <c r="AM7" s="1">
        <f t="shared" si="17"/>
        <v>0</v>
      </c>
      <c r="AN7" s="63">
        <v>1</v>
      </c>
      <c r="AO7" s="1">
        <f t="shared" si="18"/>
        <v>0</v>
      </c>
      <c r="AP7" s="63">
        <v>0</v>
      </c>
      <c r="AQ7" s="1">
        <f t="shared" si="19"/>
        <v>0</v>
      </c>
      <c r="AR7" s="63">
        <v>1</v>
      </c>
      <c r="AS7" s="1">
        <f t="shared" si="20"/>
        <v>0</v>
      </c>
      <c r="AT7" s="63">
        <v>1</v>
      </c>
      <c r="AU7" s="1">
        <f t="shared" si="21"/>
        <v>0</v>
      </c>
      <c r="AV7" s="63">
        <v>1</v>
      </c>
      <c r="AW7" s="1">
        <f t="shared" si="22"/>
        <v>0</v>
      </c>
      <c r="AX7" s="63"/>
      <c r="AY7" s="1">
        <f t="shared" si="23"/>
        <v>0</v>
      </c>
      <c r="AZ7" s="62">
        <f t="shared" si="24"/>
        <v>133.93</v>
      </c>
      <c r="BA7" s="1">
        <f t="shared" si="25"/>
        <v>0</v>
      </c>
      <c r="BB7" s="63">
        <v>0</v>
      </c>
      <c r="BC7" s="1">
        <f t="shared" si="26"/>
        <v>0</v>
      </c>
      <c r="BD7" s="63">
        <v>0</v>
      </c>
      <c r="BE7" s="1">
        <f t="shared" si="27"/>
        <v>0</v>
      </c>
      <c r="BF7" s="63">
        <v>0</v>
      </c>
      <c r="BG7" s="2">
        <f t="shared" si="28"/>
        <v>0</v>
      </c>
      <c r="BH7" s="63">
        <v>0</v>
      </c>
      <c r="BI7" s="2">
        <f t="shared" si="29"/>
        <v>0</v>
      </c>
      <c r="BJ7" s="41">
        <v>0</v>
      </c>
      <c r="BK7" s="2">
        <f t="shared" si="30"/>
        <v>0</v>
      </c>
      <c r="BL7" s="63">
        <v>0</v>
      </c>
      <c r="BM7" s="2">
        <f t="shared" si="31"/>
        <v>0</v>
      </c>
      <c r="BN7" s="63">
        <v>0</v>
      </c>
      <c r="BO7" s="2">
        <f t="shared" si="32"/>
        <v>0</v>
      </c>
      <c r="BP7" s="63">
        <v>0</v>
      </c>
      <c r="BQ7" s="1">
        <f t="shared" si="33"/>
        <v>0</v>
      </c>
      <c r="BR7" s="63">
        <v>0</v>
      </c>
      <c r="BS7" s="1">
        <f t="shared" si="34"/>
        <v>0</v>
      </c>
      <c r="BT7" s="63">
        <v>11</v>
      </c>
      <c r="BU7" s="1">
        <f t="shared" si="35"/>
        <v>0</v>
      </c>
      <c r="BV7" s="63">
        <v>7</v>
      </c>
      <c r="BW7" s="1">
        <f t="shared" si="36"/>
        <v>0</v>
      </c>
      <c r="BX7" s="63">
        <v>4</v>
      </c>
      <c r="BY7" s="1">
        <f t="shared" si="37"/>
        <v>0</v>
      </c>
      <c r="BZ7" s="63">
        <v>0</v>
      </c>
      <c r="CA7" s="1">
        <f t="shared" si="38"/>
        <v>0</v>
      </c>
      <c r="CB7" s="63">
        <v>0</v>
      </c>
      <c r="CC7" s="1">
        <f t="shared" si="39"/>
        <v>0</v>
      </c>
      <c r="CD7" s="63">
        <v>1</v>
      </c>
      <c r="CE7" s="1">
        <f t="shared" si="40"/>
        <v>0</v>
      </c>
      <c r="CF7" s="63">
        <v>3</v>
      </c>
      <c r="CG7" s="1">
        <f t="shared" si="41"/>
        <v>0</v>
      </c>
      <c r="CH7" s="63">
        <v>3</v>
      </c>
      <c r="CI7" s="1">
        <f t="shared" si="42"/>
        <v>0</v>
      </c>
      <c r="CJ7" s="63">
        <v>1</v>
      </c>
      <c r="CK7" s="1">
        <f t="shared" si="43"/>
        <v>0</v>
      </c>
      <c r="CL7" s="63">
        <v>0</v>
      </c>
      <c r="CM7" s="1">
        <f t="shared" si="44"/>
        <v>0</v>
      </c>
      <c r="CN7" s="63">
        <v>0</v>
      </c>
      <c r="CO7" s="1">
        <f t="shared" si="45"/>
        <v>0</v>
      </c>
      <c r="CP7" s="63">
        <v>0</v>
      </c>
      <c r="CQ7" s="1">
        <f t="shared" si="46"/>
        <v>0</v>
      </c>
      <c r="CR7" s="63">
        <v>0</v>
      </c>
      <c r="CS7" s="1">
        <f t="shared" si="47"/>
        <v>0</v>
      </c>
      <c r="CT7" s="63">
        <v>0</v>
      </c>
      <c r="CU7" s="1">
        <f t="shared" si="48"/>
        <v>0</v>
      </c>
      <c r="CV7" s="63">
        <v>1</v>
      </c>
      <c r="CW7" s="2">
        <f t="shared" si="49"/>
        <v>0</v>
      </c>
      <c r="CX7" s="62">
        <v>0</v>
      </c>
      <c r="CY7" s="1">
        <f t="shared" si="50"/>
        <v>0</v>
      </c>
      <c r="CZ7" s="62"/>
      <c r="DA7" s="1">
        <f t="shared" si="51"/>
        <v>0</v>
      </c>
      <c r="DB7" s="62"/>
      <c r="DC7" s="1">
        <f t="shared" si="52"/>
        <v>0</v>
      </c>
      <c r="DD7" s="62"/>
      <c r="DE7" s="1">
        <f t="shared" si="53"/>
        <v>0</v>
      </c>
      <c r="DF7" s="62"/>
      <c r="DG7" s="1">
        <f t="shared" si="54"/>
        <v>0</v>
      </c>
      <c r="DH7" s="32">
        <f t="shared" si="55"/>
        <v>0</v>
      </c>
      <c r="DI7" s="33"/>
      <c r="DJ7" s="34">
        <f t="shared" si="56"/>
        <v>0</v>
      </c>
      <c r="DK7" s="33"/>
      <c r="DL7" s="34">
        <f t="shared" si="57"/>
        <v>0</v>
      </c>
      <c r="DM7" s="33"/>
      <c r="DN7" s="34">
        <f t="shared" si="58"/>
        <v>0</v>
      </c>
      <c r="DO7" s="34">
        <f t="shared" si="59"/>
        <v>0</v>
      </c>
      <c r="DP7" s="36">
        <f t="shared" si="60"/>
        <v>0</v>
      </c>
      <c r="DQ7" s="37"/>
    </row>
    <row r="8" spans="1:121" ht="15.5">
      <c r="A8" s="29"/>
      <c r="B8" s="84" t="s">
        <v>191</v>
      </c>
      <c r="C8" s="60" t="s">
        <v>72</v>
      </c>
      <c r="D8" s="61">
        <v>22.2</v>
      </c>
      <c r="E8" s="1">
        <f t="shared" si="0"/>
        <v>0</v>
      </c>
      <c r="F8" s="62">
        <v>17.16</v>
      </c>
      <c r="G8" s="1">
        <f t="shared" si="1"/>
        <v>0</v>
      </c>
      <c r="H8" s="63">
        <v>13.17</v>
      </c>
      <c r="I8" s="1">
        <f t="shared" si="2"/>
        <v>0</v>
      </c>
      <c r="J8" s="62">
        <v>22.2</v>
      </c>
      <c r="K8" s="1">
        <f t="shared" si="3"/>
        <v>0</v>
      </c>
      <c r="L8" s="63">
        <v>30.38</v>
      </c>
      <c r="M8" s="1">
        <f t="shared" si="4"/>
        <v>0</v>
      </c>
      <c r="N8" s="63">
        <v>30.38</v>
      </c>
      <c r="O8" s="1">
        <f t="shared" si="5"/>
        <v>0</v>
      </c>
      <c r="P8" s="63">
        <v>161.16</v>
      </c>
      <c r="Q8" s="1">
        <f t="shared" si="6"/>
        <v>0</v>
      </c>
      <c r="R8" s="63">
        <v>115.33</v>
      </c>
      <c r="S8" s="1">
        <f t="shared" si="7"/>
        <v>0</v>
      </c>
      <c r="T8" s="63">
        <v>1</v>
      </c>
      <c r="U8" s="1">
        <f t="shared" si="8"/>
        <v>0</v>
      </c>
      <c r="V8" s="63"/>
      <c r="W8" s="1">
        <f t="shared" si="9"/>
        <v>0</v>
      </c>
      <c r="X8" s="63"/>
      <c r="Y8" s="1">
        <f t="shared" si="10"/>
        <v>0</v>
      </c>
      <c r="Z8" s="63">
        <v>5</v>
      </c>
      <c r="AA8" s="1">
        <f t="shared" si="11"/>
        <v>0</v>
      </c>
      <c r="AB8" s="63">
        <v>55.63</v>
      </c>
      <c r="AC8" s="1">
        <f t="shared" si="12"/>
        <v>0</v>
      </c>
      <c r="AD8" s="63">
        <v>2</v>
      </c>
      <c r="AE8" s="1">
        <f t="shared" si="13"/>
        <v>0</v>
      </c>
      <c r="AF8" s="63">
        <v>2</v>
      </c>
      <c r="AG8" s="1">
        <f t="shared" si="14"/>
        <v>0</v>
      </c>
      <c r="AH8" s="63">
        <v>2</v>
      </c>
      <c r="AI8" s="1">
        <f t="shared" si="15"/>
        <v>0</v>
      </c>
      <c r="AJ8" s="63">
        <v>1</v>
      </c>
      <c r="AK8" s="1">
        <f t="shared" si="16"/>
        <v>0</v>
      </c>
      <c r="AL8" s="63">
        <v>1</v>
      </c>
      <c r="AM8" s="1">
        <f t="shared" si="17"/>
        <v>0</v>
      </c>
      <c r="AN8" s="63">
        <v>1</v>
      </c>
      <c r="AO8" s="1">
        <f t="shared" si="18"/>
        <v>0</v>
      </c>
      <c r="AP8" s="64">
        <v>1</v>
      </c>
      <c r="AQ8" s="1">
        <f t="shared" si="19"/>
        <v>0</v>
      </c>
      <c r="AR8" s="63">
        <v>1</v>
      </c>
      <c r="AS8" s="1">
        <f t="shared" si="20"/>
        <v>0</v>
      </c>
      <c r="AT8" s="63">
        <v>1</v>
      </c>
      <c r="AU8" s="1">
        <f t="shared" si="21"/>
        <v>0</v>
      </c>
      <c r="AV8" s="63">
        <v>1</v>
      </c>
      <c r="AW8" s="1">
        <f t="shared" si="22"/>
        <v>0</v>
      </c>
      <c r="AX8" s="63"/>
      <c r="AY8" s="1">
        <f t="shared" si="23"/>
        <v>0</v>
      </c>
      <c r="AZ8" s="62">
        <f t="shared" si="24"/>
        <v>115.33</v>
      </c>
      <c r="BA8" s="1">
        <f t="shared" si="25"/>
        <v>0</v>
      </c>
      <c r="BB8" s="63">
        <v>1</v>
      </c>
      <c r="BC8" s="1">
        <f t="shared" si="26"/>
        <v>0</v>
      </c>
      <c r="BD8" s="63">
        <v>1</v>
      </c>
      <c r="BE8" s="1">
        <f t="shared" si="27"/>
        <v>0</v>
      </c>
      <c r="BF8" s="63"/>
      <c r="BG8" s="2">
        <f t="shared" si="28"/>
        <v>0</v>
      </c>
      <c r="BH8" s="63"/>
      <c r="BI8" s="2">
        <f t="shared" si="29"/>
        <v>0</v>
      </c>
      <c r="BJ8" s="41">
        <v>0</v>
      </c>
      <c r="BK8" s="2">
        <f t="shared" si="30"/>
        <v>0</v>
      </c>
      <c r="BL8" s="63"/>
      <c r="BM8" s="2">
        <f t="shared" si="31"/>
        <v>0</v>
      </c>
      <c r="BN8" s="63">
        <v>0</v>
      </c>
      <c r="BO8" s="2">
        <f t="shared" si="32"/>
        <v>0</v>
      </c>
      <c r="BP8" s="63">
        <v>5</v>
      </c>
      <c r="BQ8" s="1">
        <f t="shared" si="33"/>
        <v>0</v>
      </c>
      <c r="BR8" s="63">
        <v>0</v>
      </c>
      <c r="BS8" s="1">
        <f t="shared" si="34"/>
        <v>0</v>
      </c>
      <c r="BT8" s="63">
        <v>0</v>
      </c>
      <c r="BU8" s="1">
        <f t="shared" si="35"/>
        <v>0</v>
      </c>
      <c r="BV8" s="63">
        <v>6</v>
      </c>
      <c r="BW8" s="1">
        <f t="shared" si="36"/>
        <v>0</v>
      </c>
      <c r="BX8" s="63">
        <v>3</v>
      </c>
      <c r="BY8" s="1">
        <f t="shared" si="37"/>
        <v>0</v>
      </c>
      <c r="BZ8" s="63">
        <v>0</v>
      </c>
      <c r="CA8" s="1">
        <f t="shared" si="38"/>
        <v>0</v>
      </c>
      <c r="CB8" s="63">
        <v>0</v>
      </c>
      <c r="CC8" s="1">
        <f t="shared" si="39"/>
        <v>0</v>
      </c>
      <c r="CD8" s="63">
        <v>0</v>
      </c>
      <c r="CE8" s="1">
        <f t="shared" si="40"/>
        <v>0</v>
      </c>
      <c r="CF8" s="63">
        <v>0</v>
      </c>
      <c r="CG8" s="1">
        <f t="shared" si="41"/>
        <v>0</v>
      </c>
      <c r="CH8" s="63">
        <v>0</v>
      </c>
      <c r="CI8" s="1">
        <f t="shared" si="42"/>
        <v>0</v>
      </c>
      <c r="CJ8" s="63">
        <v>0</v>
      </c>
      <c r="CK8" s="1">
        <f t="shared" si="43"/>
        <v>0</v>
      </c>
      <c r="CL8" s="63">
        <v>0</v>
      </c>
      <c r="CM8" s="1">
        <f t="shared" si="44"/>
        <v>0</v>
      </c>
      <c r="CN8" s="63">
        <v>0</v>
      </c>
      <c r="CO8" s="1">
        <f t="shared" si="45"/>
        <v>0</v>
      </c>
      <c r="CP8" s="63">
        <v>0</v>
      </c>
      <c r="CQ8" s="1">
        <f t="shared" si="46"/>
        <v>0</v>
      </c>
      <c r="CR8" s="63">
        <v>0</v>
      </c>
      <c r="CS8" s="1">
        <f t="shared" si="47"/>
        <v>0</v>
      </c>
      <c r="CT8" s="63">
        <v>0</v>
      </c>
      <c r="CU8" s="1">
        <f t="shared" si="48"/>
        <v>0</v>
      </c>
      <c r="CV8" s="63">
        <v>1</v>
      </c>
      <c r="CW8" s="2">
        <f t="shared" si="49"/>
        <v>0</v>
      </c>
      <c r="CX8" s="62">
        <v>0</v>
      </c>
      <c r="CY8" s="1">
        <f t="shared" si="50"/>
        <v>0</v>
      </c>
      <c r="CZ8" s="62"/>
      <c r="DA8" s="1">
        <f t="shared" si="51"/>
        <v>0</v>
      </c>
      <c r="DB8" s="62"/>
      <c r="DC8" s="1">
        <f t="shared" si="52"/>
        <v>0</v>
      </c>
      <c r="DD8" s="62"/>
      <c r="DE8" s="1">
        <f t="shared" si="53"/>
        <v>0</v>
      </c>
      <c r="DF8" s="62"/>
      <c r="DG8" s="1">
        <f t="shared" si="54"/>
        <v>0</v>
      </c>
      <c r="DH8" s="32">
        <f t="shared" si="55"/>
        <v>0</v>
      </c>
      <c r="DI8" s="33"/>
      <c r="DJ8" s="34">
        <f t="shared" si="56"/>
        <v>0</v>
      </c>
      <c r="DK8" s="33"/>
      <c r="DL8" s="34">
        <f t="shared" si="57"/>
        <v>0</v>
      </c>
      <c r="DM8" s="33"/>
      <c r="DN8" s="34">
        <f t="shared" si="58"/>
        <v>0</v>
      </c>
      <c r="DO8" s="34">
        <f t="shared" si="59"/>
        <v>0</v>
      </c>
      <c r="DP8" s="36">
        <f t="shared" si="60"/>
        <v>0</v>
      </c>
      <c r="DQ8" s="37"/>
    </row>
    <row r="9" spans="1:121" ht="15.5">
      <c r="A9" s="29"/>
      <c r="B9" s="84"/>
      <c r="C9" s="60" t="s">
        <v>73</v>
      </c>
      <c r="D9" s="61">
        <v>13.74</v>
      </c>
      <c r="E9" s="1">
        <f t="shared" si="0"/>
        <v>0</v>
      </c>
      <c r="F9" s="62">
        <v>13.74</v>
      </c>
      <c r="G9" s="1">
        <f t="shared" si="1"/>
        <v>0</v>
      </c>
      <c r="H9" s="63">
        <v>0</v>
      </c>
      <c r="I9" s="1">
        <f t="shared" si="2"/>
        <v>0</v>
      </c>
      <c r="J9" s="62">
        <v>10.99</v>
      </c>
      <c r="K9" s="1">
        <f t="shared" si="3"/>
        <v>0</v>
      </c>
      <c r="L9" s="63">
        <v>14.388</v>
      </c>
      <c r="M9" s="1">
        <f t="shared" si="4"/>
        <v>0</v>
      </c>
      <c r="N9" s="63">
        <v>47.96</v>
      </c>
      <c r="O9" s="1">
        <f t="shared" si="5"/>
        <v>0</v>
      </c>
      <c r="P9" s="63">
        <v>137.4</v>
      </c>
      <c r="Q9" s="1">
        <f t="shared" si="6"/>
        <v>0</v>
      </c>
      <c r="R9" s="63">
        <v>205.32</v>
      </c>
      <c r="S9" s="1">
        <f t="shared" si="7"/>
        <v>0</v>
      </c>
      <c r="T9" s="63">
        <v>1</v>
      </c>
      <c r="U9" s="1">
        <f t="shared" si="8"/>
        <v>0</v>
      </c>
      <c r="V9" s="63">
        <v>0</v>
      </c>
      <c r="W9" s="1">
        <f t="shared" si="9"/>
        <v>0</v>
      </c>
      <c r="X9" s="63">
        <v>0</v>
      </c>
      <c r="Y9" s="1">
        <f t="shared" si="10"/>
        <v>0</v>
      </c>
      <c r="Z9" s="63">
        <v>7</v>
      </c>
      <c r="AA9" s="1">
        <f t="shared" si="11"/>
        <v>0</v>
      </c>
      <c r="AB9" s="63">
        <v>0</v>
      </c>
      <c r="AC9" s="1">
        <f t="shared" si="12"/>
        <v>0</v>
      </c>
      <c r="AD9" s="63">
        <v>0</v>
      </c>
      <c r="AE9" s="1">
        <f t="shared" si="13"/>
        <v>0</v>
      </c>
      <c r="AF9" s="63">
        <v>3</v>
      </c>
      <c r="AG9" s="1">
        <f t="shared" si="14"/>
        <v>0</v>
      </c>
      <c r="AH9" s="63">
        <v>0</v>
      </c>
      <c r="AI9" s="1">
        <f t="shared" si="15"/>
        <v>0</v>
      </c>
      <c r="AJ9" s="63">
        <v>0</v>
      </c>
      <c r="AK9" s="1">
        <f t="shared" si="16"/>
        <v>0</v>
      </c>
      <c r="AL9" s="63">
        <v>1</v>
      </c>
      <c r="AM9" s="1">
        <f t="shared" si="17"/>
        <v>0</v>
      </c>
      <c r="AN9" s="63">
        <v>1</v>
      </c>
      <c r="AO9" s="1">
        <f t="shared" si="18"/>
        <v>0</v>
      </c>
      <c r="AP9" s="64">
        <v>1</v>
      </c>
      <c r="AQ9" s="1">
        <f t="shared" si="19"/>
        <v>0</v>
      </c>
      <c r="AR9" s="63">
        <v>1</v>
      </c>
      <c r="AS9" s="1">
        <f t="shared" si="20"/>
        <v>0</v>
      </c>
      <c r="AT9" s="63">
        <v>1</v>
      </c>
      <c r="AU9" s="1">
        <f t="shared" si="21"/>
        <v>0</v>
      </c>
      <c r="AV9" s="63">
        <v>1</v>
      </c>
      <c r="AW9" s="1">
        <f t="shared" si="22"/>
        <v>0</v>
      </c>
      <c r="AX9" s="63"/>
      <c r="AY9" s="1">
        <f t="shared" si="23"/>
        <v>0</v>
      </c>
      <c r="AZ9" s="62">
        <f t="shared" si="24"/>
        <v>205.32</v>
      </c>
      <c r="BA9" s="1">
        <f t="shared" si="25"/>
        <v>0</v>
      </c>
      <c r="BB9" s="63">
        <v>0</v>
      </c>
      <c r="BC9" s="1">
        <f t="shared" si="26"/>
        <v>0</v>
      </c>
      <c r="BD9" s="63">
        <v>0</v>
      </c>
      <c r="BE9" s="1">
        <f t="shared" si="27"/>
        <v>0</v>
      </c>
      <c r="BF9" s="63">
        <v>0</v>
      </c>
      <c r="BG9" s="2">
        <f t="shared" si="28"/>
        <v>0</v>
      </c>
      <c r="BH9" s="63">
        <v>0</v>
      </c>
      <c r="BI9" s="2">
        <f t="shared" si="29"/>
        <v>0</v>
      </c>
      <c r="BJ9" s="41">
        <v>0</v>
      </c>
      <c r="BK9" s="2">
        <f t="shared" si="30"/>
        <v>0</v>
      </c>
      <c r="BL9" s="63">
        <v>18</v>
      </c>
      <c r="BM9" s="2">
        <f t="shared" si="31"/>
        <v>0</v>
      </c>
      <c r="BN9" s="63">
        <v>0</v>
      </c>
      <c r="BO9" s="2">
        <f t="shared" si="32"/>
        <v>0</v>
      </c>
      <c r="BP9" s="63">
        <v>0</v>
      </c>
      <c r="BQ9" s="1">
        <f t="shared" si="33"/>
        <v>0</v>
      </c>
      <c r="BR9" s="63">
        <v>0</v>
      </c>
      <c r="BS9" s="1">
        <f t="shared" si="34"/>
        <v>0</v>
      </c>
      <c r="BT9" s="63">
        <v>0</v>
      </c>
      <c r="BU9" s="1">
        <f t="shared" si="35"/>
        <v>0</v>
      </c>
      <c r="BV9" s="63">
        <v>6</v>
      </c>
      <c r="BW9" s="1">
        <f t="shared" si="36"/>
        <v>0</v>
      </c>
      <c r="BX9" s="63">
        <v>3</v>
      </c>
      <c r="BY9" s="1">
        <f t="shared" si="37"/>
        <v>0</v>
      </c>
      <c r="BZ9" s="63">
        <v>0</v>
      </c>
      <c r="CA9" s="1">
        <f t="shared" si="38"/>
        <v>0</v>
      </c>
      <c r="CB9" s="63">
        <v>0</v>
      </c>
      <c r="CC9" s="1">
        <f t="shared" si="39"/>
        <v>0</v>
      </c>
      <c r="CD9" s="63">
        <v>1</v>
      </c>
      <c r="CE9" s="1">
        <f t="shared" si="40"/>
        <v>0</v>
      </c>
      <c r="CF9" s="63">
        <v>3</v>
      </c>
      <c r="CG9" s="1">
        <f t="shared" si="41"/>
        <v>0</v>
      </c>
      <c r="CH9" s="63">
        <v>3</v>
      </c>
      <c r="CI9" s="1">
        <f t="shared" si="42"/>
        <v>0</v>
      </c>
      <c r="CJ9" s="63">
        <v>2</v>
      </c>
      <c r="CK9" s="1">
        <f t="shared" si="43"/>
        <v>0</v>
      </c>
      <c r="CL9" s="63">
        <v>0</v>
      </c>
      <c r="CM9" s="1">
        <f t="shared" si="44"/>
        <v>0</v>
      </c>
      <c r="CN9" s="63">
        <v>0</v>
      </c>
      <c r="CO9" s="1">
        <f t="shared" si="45"/>
        <v>0</v>
      </c>
      <c r="CP9" s="63">
        <v>0</v>
      </c>
      <c r="CQ9" s="1">
        <f t="shared" si="46"/>
        <v>0</v>
      </c>
      <c r="CR9" s="63">
        <v>3</v>
      </c>
      <c r="CS9" s="1">
        <f t="shared" si="47"/>
        <v>0</v>
      </c>
      <c r="CT9" s="63">
        <v>0</v>
      </c>
      <c r="CU9" s="1">
        <f t="shared" si="48"/>
        <v>0</v>
      </c>
      <c r="CV9" s="63">
        <v>1</v>
      </c>
      <c r="CW9" s="2">
        <f t="shared" si="49"/>
        <v>0</v>
      </c>
      <c r="CX9" s="62">
        <v>0</v>
      </c>
      <c r="CY9" s="1">
        <f t="shared" si="50"/>
        <v>0</v>
      </c>
      <c r="CZ9" s="62"/>
      <c r="DA9" s="1">
        <f t="shared" si="51"/>
        <v>0</v>
      </c>
      <c r="DB9" s="62"/>
      <c r="DC9" s="1">
        <f t="shared" si="52"/>
        <v>0</v>
      </c>
      <c r="DD9" s="62"/>
      <c r="DE9" s="1">
        <f t="shared" si="53"/>
        <v>0</v>
      </c>
      <c r="DF9" s="62"/>
      <c r="DG9" s="1">
        <f t="shared" si="54"/>
        <v>0</v>
      </c>
      <c r="DH9" s="32">
        <f t="shared" si="55"/>
        <v>0</v>
      </c>
      <c r="DI9" s="33"/>
      <c r="DJ9" s="34">
        <f t="shared" si="56"/>
        <v>0</v>
      </c>
      <c r="DK9" s="33"/>
      <c r="DL9" s="34">
        <f t="shared" si="57"/>
        <v>0</v>
      </c>
      <c r="DM9" s="33"/>
      <c r="DN9" s="34">
        <f t="shared" si="58"/>
        <v>0</v>
      </c>
      <c r="DO9" s="34">
        <f t="shared" si="59"/>
        <v>0</v>
      </c>
      <c r="DP9" s="36">
        <f t="shared" si="60"/>
        <v>0</v>
      </c>
      <c r="DQ9" s="37"/>
    </row>
    <row r="10" spans="1:121" ht="15.5">
      <c r="A10" s="29"/>
      <c r="B10" s="84"/>
      <c r="C10" s="60" t="s">
        <v>74</v>
      </c>
      <c r="D10" s="61">
        <v>23.23</v>
      </c>
      <c r="E10" s="1">
        <f t="shared" si="0"/>
        <v>0</v>
      </c>
      <c r="F10" s="62">
        <v>23.23</v>
      </c>
      <c r="G10" s="1">
        <f t="shared" si="1"/>
        <v>0</v>
      </c>
      <c r="H10" s="63">
        <v>17.149999999999999</v>
      </c>
      <c r="I10" s="1">
        <f t="shared" si="2"/>
        <v>0</v>
      </c>
      <c r="J10" s="62">
        <v>23.23</v>
      </c>
      <c r="K10" s="1">
        <f t="shared" si="3"/>
        <v>0</v>
      </c>
      <c r="L10" s="63">
        <v>25.82</v>
      </c>
      <c r="M10" s="1">
        <f t="shared" si="4"/>
        <v>0</v>
      </c>
      <c r="N10" s="63">
        <v>25.82</v>
      </c>
      <c r="O10" s="1">
        <f t="shared" si="5"/>
        <v>0</v>
      </c>
      <c r="P10" s="63">
        <f>77.44+85.76</f>
        <v>163.19999999999999</v>
      </c>
      <c r="Q10" s="1">
        <f t="shared" si="6"/>
        <v>0</v>
      </c>
      <c r="R10" s="63">
        <v>159.97</v>
      </c>
      <c r="S10" s="1">
        <f t="shared" si="7"/>
        <v>0</v>
      </c>
      <c r="T10" s="63">
        <v>1</v>
      </c>
      <c r="U10" s="1">
        <f t="shared" si="8"/>
        <v>0</v>
      </c>
      <c r="V10" s="63"/>
      <c r="W10" s="1">
        <f t="shared" si="9"/>
        <v>0</v>
      </c>
      <c r="X10" s="63">
        <v>1</v>
      </c>
      <c r="Y10" s="1">
        <f t="shared" si="10"/>
        <v>0</v>
      </c>
      <c r="Z10" s="63">
        <v>4</v>
      </c>
      <c r="AA10" s="1">
        <f t="shared" si="11"/>
        <v>0</v>
      </c>
      <c r="AB10" s="63">
        <v>0</v>
      </c>
      <c r="AC10" s="1">
        <f t="shared" si="12"/>
        <v>0</v>
      </c>
      <c r="AD10" s="63">
        <v>0</v>
      </c>
      <c r="AE10" s="1">
        <f t="shared" si="13"/>
        <v>0</v>
      </c>
      <c r="AF10" s="63">
        <v>2</v>
      </c>
      <c r="AG10" s="1">
        <f t="shared" si="14"/>
        <v>0</v>
      </c>
      <c r="AH10" s="63">
        <v>0</v>
      </c>
      <c r="AI10" s="1">
        <f t="shared" si="15"/>
        <v>0</v>
      </c>
      <c r="AJ10" s="63">
        <v>0</v>
      </c>
      <c r="AK10" s="1">
        <f t="shared" si="16"/>
        <v>0</v>
      </c>
      <c r="AL10" s="63">
        <v>0</v>
      </c>
      <c r="AM10" s="1">
        <f t="shared" si="17"/>
        <v>0</v>
      </c>
      <c r="AN10" s="63">
        <v>1</v>
      </c>
      <c r="AO10" s="1">
        <f t="shared" si="18"/>
        <v>0</v>
      </c>
      <c r="AP10" s="64">
        <v>1</v>
      </c>
      <c r="AQ10" s="1">
        <f t="shared" si="19"/>
        <v>0</v>
      </c>
      <c r="AR10" s="63">
        <v>0</v>
      </c>
      <c r="AS10" s="1">
        <f t="shared" si="20"/>
        <v>0</v>
      </c>
      <c r="AT10" s="63">
        <v>0</v>
      </c>
      <c r="AU10" s="1">
        <f t="shared" si="21"/>
        <v>0</v>
      </c>
      <c r="AV10" s="63">
        <v>1</v>
      </c>
      <c r="AW10" s="1">
        <f t="shared" si="22"/>
        <v>0</v>
      </c>
      <c r="AX10" s="63"/>
      <c r="AY10" s="1">
        <f t="shared" si="23"/>
        <v>0</v>
      </c>
      <c r="AZ10" s="62">
        <f t="shared" si="24"/>
        <v>159.97</v>
      </c>
      <c r="BA10" s="1">
        <f t="shared" si="25"/>
        <v>0</v>
      </c>
      <c r="BB10" s="63">
        <v>0</v>
      </c>
      <c r="BC10" s="1">
        <f t="shared" si="26"/>
        <v>0</v>
      </c>
      <c r="BD10" s="63">
        <v>0</v>
      </c>
      <c r="BE10" s="1">
        <f t="shared" si="27"/>
        <v>0</v>
      </c>
      <c r="BF10" s="63">
        <v>0</v>
      </c>
      <c r="BG10" s="2">
        <f t="shared" si="28"/>
        <v>0</v>
      </c>
      <c r="BH10" s="63">
        <v>0</v>
      </c>
      <c r="BI10" s="2">
        <f t="shared" si="29"/>
        <v>0</v>
      </c>
      <c r="BJ10" s="41">
        <v>0</v>
      </c>
      <c r="BK10" s="2">
        <f t="shared" si="30"/>
        <v>0</v>
      </c>
      <c r="BL10" s="63">
        <v>0</v>
      </c>
      <c r="BM10" s="2">
        <f t="shared" si="31"/>
        <v>0</v>
      </c>
      <c r="BN10" s="63">
        <v>0</v>
      </c>
      <c r="BO10" s="2">
        <f t="shared" si="32"/>
        <v>0</v>
      </c>
      <c r="BP10" s="63">
        <v>0</v>
      </c>
      <c r="BQ10" s="1">
        <f t="shared" si="33"/>
        <v>0</v>
      </c>
      <c r="BR10" s="63">
        <v>0</v>
      </c>
      <c r="BS10" s="1">
        <f t="shared" si="34"/>
        <v>0</v>
      </c>
      <c r="BT10" s="63">
        <v>0</v>
      </c>
      <c r="BU10" s="1">
        <f t="shared" si="35"/>
        <v>0</v>
      </c>
      <c r="BV10" s="63">
        <v>9</v>
      </c>
      <c r="BW10" s="1">
        <f t="shared" si="36"/>
        <v>0</v>
      </c>
      <c r="BX10" s="63">
        <v>3</v>
      </c>
      <c r="BY10" s="1">
        <f t="shared" si="37"/>
        <v>0</v>
      </c>
      <c r="BZ10" s="63">
        <v>0</v>
      </c>
      <c r="CA10" s="1">
        <f t="shared" si="38"/>
        <v>0</v>
      </c>
      <c r="CB10" s="63">
        <v>0</v>
      </c>
      <c r="CC10" s="1">
        <f t="shared" si="39"/>
        <v>0</v>
      </c>
      <c r="CD10" s="63">
        <v>0</v>
      </c>
      <c r="CE10" s="1">
        <f t="shared" si="40"/>
        <v>0</v>
      </c>
      <c r="CF10" s="63">
        <v>0</v>
      </c>
      <c r="CG10" s="1">
        <f t="shared" si="41"/>
        <v>0</v>
      </c>
      <c r="CH10" s="63">
        <v>0</v>
      </c>
      <c r="CI10" s="1">
        <f t="shared" si="42"/>
        <v>0</v>
      </c>
      <c r="CJ10" s="63">
        <v>0</v>
      </c>
      <c r="CK10" s="1">
        <f t="shared" si="43"/>
        <v>0</v>
      </c>
      <c r="CL10" s="63">
        <v>0</v>
      </c>
      <c r="CM10" s="1">
        <f t="shared" si="44"/>
        <v>0</v>
      </c>
      <c r="CN10" s="63">
        <v>0</v>
      </c>
      <c r="CO10" s="1">
        <f t="shared" si="45"/>
        <v>0</v>
      </c>
      <c r="CP10" s="63">
        <v>0</v>
      </c>
      <c r="CQ10" s="1">
        <f t="shared" si="46"/>
        <v>0</v>
      </c>
      <c r="CR10" s="63">
        <v>2</v>
      </c>
      <c r="CS10" s="1">
        <f t="shared" si="47"/>
        <v>0</v>
      </c>
      <c r="CT10" s="63">
        <v>0</v>
      </c>
      <c r="CU10" s="1">
        <f t="shared" si="48"/>
        <v>0</v>
      </c>
      <c r="CV10" s="63">
        <v>0</v>
      </c>
      <c r="CW10" s="2">
        <f t="shared" si="49"/>
        <v>0</v>
      </c>
      <c r="CX10" s="62">
        <v>0</v>
      </c>
      <c r="CY10" s="1">
        <f t="shared" si="50"/>
        <v>0</v>
      </c>
      <c r="CZ10" s="62"/>
      <c r="DA10" s="1">
        <f t="shared" si="51"/>
        <v>0</v>
      </c>
      <c r="DB10" s="62"/>
      <c r="DC10" s="1">
        <f t="shared" si="52"/>
        <v>0</v>
      </c>
      <c r="DD10" s="62"/>
      <c r="DE10" s="1">
        <f t="shared" si="53"/>
        <v>0</v>
      </c>
      <c r="DF10" s="62"/>
      <c r="DG10" s="1">
        <f t="shared" si="54"/>
        <v>0</v>
      </c>
      <c r="DH10" s="32">
        <f t="shared" si="55"/>
        <v>0</v>
      </c>
      <c r="DI10" s="33"/>
      <c r="DJ10" s="34">
        <f t="shared" si="56"/>
        <v>0</v>
      </c>
      <c r="DK10" s="33"/>
      <c r="DL10" s="34">
        <f t="shared" si="57"/>
        <v>0</v>
      </c>
      <c r="DM10" s="33"/>
      <c r="DN10" s="34">
        <f t="shared" si="58"/>
        <v>0</v>
      </c>
      <c r="DO10" s="34">
        <f t="shared" si="59"/>
        <v>0</v>
      </c>
      <c r="DP10" s="36">
        <f t="shared" si="60"/>
        <v>0</v>
      </c>
      <c r="DQ10" s="37"/>
    </row>
    <row r="11" spans="1:121" ht="16" thickBot="1">
      <c r="A11" s="29"/>
      <c r="B11" s="84"/>
      <c r="C11" s="60" t="s">
        <v>75</v>
      </c>
      <c r="D11" s="61">
        <v>20.23</v>
      </c>
      <c r="E11" s="1">
        <f t="shared" si="0"/>
        <v>0</v>
      </c>
      <c r="F11" s="62">
        <v>12.31</v>
      </c>
      <c r="G11" s="1">
        <f t="shared" si="1"/>
        <v>0</v>
      </c>
      <c r="H11" s="63">
        <v>0</v>
      </c>
      <c r="I11" s="1">
        <f t="shared" si="2"/>
        <v>0</v>
      </c>
      <c r="J11" s="62">
        <v>12.31</v>
      </c>
      <c r="K11" s="1">
        <f t="shared" si="3"/>
        <v>0</v>
      </c>
      <c r="L11" s="63">
        <v>18.462</v>
      </c>
      <c r="M11" s="1">
        <f t="shared" si="4"/>
        <v>0</v>
      </c>
      <c r="N11" s="63">
        <v>61.54</v>
      </c>
      <c r="O11" s="1">
        <f t="shared" si="5"/>
        <v>0</v>
      </c>
      <c r="P11" s="63">
        <v>202.32</v>
      </c>
      <c r="Q11" s="1">
        <f t="shared" si="6"/>
        <v>0</v>
      </c>
      <c r="R11" s="63">
        <v>188.32</v>
      </c>
      <c r="S11" s="1">
        <f t="shared" si="7"/>
        <v>0</v>
      </c>
      <c r="T11" s="63">
        <v>1</v>
      </c>
      <c r="U11" s="1">
        <f t="shared" si="8"/>
        <v>0</v>
      </c>
      <c r="V11" s="63">
        <v>0</v>
      </c>
      <c r="W11" s="1">
        <f t="shared" si="9"/>
        <v>0</v>
      </c>
      <c r="X11" s="63">
        <v>0</v>
      </c>
      <c r="Y11" s="1">
        <f t="shared" si="10"/>
        <v>0</v>
      </c>
      <c r="Z11" s="63">
        <v>38</v>
      </c>
      <c r="AA11" s="1">
        <f t="shared" si="11"/>
        <v>0</v>
      </c>
      <c r="AB11" s="63">
        <v>0</v>
      </c>
      <c r="AC11" s="1">
        <f t="shared" si="12"/>
        <v>0</v>
      </c>
      <c r="AD11" s="63">
        <v>0</v>
      </c>
      <c r="AE11" s="1">
        <f t="shared" si="13"/>
        <v>0</v>
      </c>
      <c r="AF11" s="63">
        <v>4</v>
      </c>
      <c r="AG11" s="1">
        <f t="shared" si="14"/>
        <v>0</v>
      </c>
      <c r="AH11" s="63">
        <v>0</v>
      </c>
      <c r="AI11" s="1">
        <f t="shared" si="15"/>
        <v>0</v>
      </c>
      <c r="AJ11" s="63">
        <v>0</v>
      </c>
      <c r="AK11" s="1">
        <f t="shared" si="16"/>
        <v>0</v>
      </c>
      <c r="AL11" s="63">
        <v>0</v>
      </c>
      <c r="AM11" s="1">
        <f t="shared" si="17"/>
        <v>0</v>
      </c>
      <c r="AN11" s="63">
        <v>1</v>
      </c>
      <c r="AO11" s="1">
        <f t="shared" si="18"/>
        <v>0</v>
      </c>
      <c r="AP11" s="64">
        <v>1</v>
      </c>
      <c r="AQ11" s="1">
        <f t="shared" si="19"/>
        <v>0</v>
      </c>
      <c r="AR11" s="63">
        <v>0</v>
      </c>
      <c r="AS11" s="1">
        <f t="shared" si="20"/>
        <v>0</v>
      </c>
      <c r="AT11" s="63">
        <v>0</v>
      </c>
      <c r="AU11" s="1">
        <f t="shared" si="21"/>
        <v>0</v>
      </c>
      <c r="AV11" s="63">
        <v>1</v>
      </c>
      <c r="AW11" s="1">
        <f t="shared" si="22"/>
        <v>0</v>
      </c>
      <c r="AX11" s="63"/>
      <c r="AY11" s="1">
        <f t="shared" si="23"/>
        <v>0</v>
      </c>
      <c r="AZ11" s="62">
        <f t="shared" si="24"/>
        <v>188.32</v>
      </c>
      <c r="BA11" s="1">
        <f t="shared" si="25"/>
        <v>0</v>
      </c>
      <c r="BB11" s="63">
        <v>1</v>
      </c>
      <c r="BC11" s="1">
        <f t="shared" si="26"/>
        <v>0</v>
      </c>
      <c r="BD11" s="63">
        <v>1</v>
      </c>
      <c r="BE11" s="1">
        <f t="shared" si="27"/>
        <v>0</v>
      </c>
      <c r="BF11" s="63">
        <v>0</v>
      </c>
      <c r="BG11" s="2">
        <f t="shared" si="28"/>
        <v>0</v>
      </c>
      <c r="BH11" s="63">
        <v>0</v>
      </c>
      <c r="BI11" s="2">
        <f t="shared" si="29"/>
        <v>0</v>
      </c>
      <c r="BJ11" s="41">
        <v>0</v>
      </c>
      <c r="BK11" s="2">
        <f t="shared" si="30"/>
        <v>0</v>
      </c>
      <c r="BL11" s="63">
        <v>0</v>
      </c>
      <c r="BM11" s="2">
        <f t="shared" si="31"/>
        <v>0</v>
      </c>
      <c r="BN11" s="63">
        <v>0</v>
      </c>
      <c r="BO11" s="2">
        <f t="shared" si="32"/>
        <v>0</v>
      </c>
      <c r="BP11" s="63">
        <v>0</v>
      </c>
      <c r="BQ11" s="1">
        <f t="shared" si="33"/>
        <v>0</v>
      </c>
      <c r="BR11" s="63">
        <v>0</v>
      </c>
      <c r="BS11" s="1">
        <f t="shared" si="34"/>
        <v>0</v>
      </c>
      <c r="BT11" s="63">
        <v>0</v>
      </c>
      <c r="BU11" s="1">
        <f t="shared" si="35"/>
        <v>0</v>
      </c>
      <c r="BV11" s="63">
        <v>3</v>
      </c>
      <c r="BW11" s="1">
        <f t="shared" si="36"/>
        <v>0</v>
      </c>
      <c r="BX11" s="63">
        <v>3</v>
      </c>
      <c r="BY11" s="1">
        <f t="shared" si="37"/>
        <v>0</v>
      </c>
      <c r="BZ11" s="63">
        <v>0</v>
      </c>
      <c r="CA11" s="1">
        <f t="shared" si="38"/>
        <v>0</v>
      </c>
      <c r="CB11" s="63">
        <v>0</v>
      </c>
      <c r="CC11" s="1">
        <f t="shared" si="39"/>
        <v>0</v>
      </c>
      <c r="CD11" s="63">
        <v>0</v>
      </c>
      <c r="CE11" s="1">
        <f t="shared" si="40"/>
        <v>0</v>
      </c>
      <c r="CF11" s="63">
        <v>0</v>
      </c>
      <c r="CG11" s="1">
        <f t="shared" si="41"/>
        <v>0</v>
      </c>
      <c r="CH11" s="63">
        <v>0</v>
      </c>
      <c r="CI11" s="1">
        <f t="shared" si="42"/>
        <v>0</v>
      </c>
      <c r="CJ11" s="63">
        <v>0</v>
      </c>
      <c r="CK11" s="1">
        <f t="shared" si="43"/>
        <v>0</v>
      </c>
      <c r="CL11" s="63">
        <v>0</v>
      </c>
      <c r="CM11" s="1">
        <f t="shared" si="44"/>
        <v>0</v>
      </c>
      <c r="CN11" s="63">
        <v>0</v>
      </c>
      <c r="CO11" s="1">
        <f t="shared" si="45"/>
        <v>0</v>
      </c>
      <c r="CP11" s="63">
        <v>0</v>
      </c>
      <c r="CQ11" s="1">
        <f t="shared" si="46"/>
        <v>0</v>
      </c>
      <c r="CR11" s="63">
        <v>0</v>
      </c>
      <c r="CS11" s="1">
        <f t="shared" si="47"/>
        <v>0</v>
      </c>
      <c r="CT11" s="63">
        <v>0</v>
      </c>
      <c r="CU11" s="1">
        <f t="shared" si="48"/>
        <v>0</v>
      </c>
      <c r="CV11" s="63">
        <v>1</v>
      </c>
      <c r="CW11" s="2">
        <f t="shared" si="49"/>
        <v>0</v>
      </c>
      <c r="CX11" s="62">
        <v>0</v>
      </c>
      <c r="CY11" s="1">
        <f t="shared" si="50"/>
        <v>0</v>
      </c>
      <c r="CZ11" s="62"/>
      <c r="DA11" s="1">
        <f t="shared" si="51"/>
        <v>0</v>
      </c>
      <c r="DB11" s="62"/>
      <c r="DC11" s="1">
        <f t="shared" si="52"/>
        <v>0</v>
      </c>
      <c r="DD11" s="62"/>
      <c r="DE11" s="1">
        <f t="shared" si="53"/>
        <v>0</v>
      </c>
      <c r="DF11" s="62"/>
      <c r="DG11" s="1">
        <f t="shared" si="54"/>
        <v>0</v>
      </c>
      <c r="DH11" s="32">
        <f t="shared" si="55"/>
        <v>0</v>
      </c>
      <c r="DI11" s="33"/>
      <c r="DJ11" s="34">
        <f t="shared" si="56"/>
        <v>0</v>
      </c>
      <c r="DK11" s="33"/>
      <c r="DL11" s="34">
        <f t="shared" si="57"/>
        <v>0</v>
      </c>
      <c r="DM11" s="33"/>
      <c r="DN11" s="34">
        <f t="shared" si="58"/>
        <v>0</v>
      </c>
      <c r="DO11" s="34">
        <f t="shared" si="59"/>
        <v>0</v>
      </c>
      <c r="DP11" s="36">
        <f t="shared" si="60"/>
        <v>0</v>
      </c>
      <c r="DQ11" s="37"/>
    </row>
    <row r="12" spans="1:121" ht="15.5">
      <c r="A12" s="29"/>
      <c r="B12" s="83" t="s">
        <v>76</v>
      </c>
      <c r="C12" s="60" t="s">
        <v>77</v>
      </c>
      <c r="D12" s="61">
        <v>19.238700000000001</v>
      </c>
      <c r="E12" s="1">
        <f t="shared" si="0"/>
        <v>0</v>
      </c>
      <c r="F12" s="62">
        <v>11.839200000000002</v>
      </c>
      <c r="G12" s="1">
        <f t="shared" si="1"/>
        <v>0</v>
      </c>
      <c r="H12" s="63">
        <v>18.184000000000001</v>
      </c>
      <c r="I12" s="1">
        <f t="shared" si="2"/>
        <v>0</v>
      </c>
      <c r="J12" s="62">
        <v>19.238700000000001</v>
      </c>
      <c r="K12" s="1">
        <f t="shared" si="3"/>
        <v>0</v>
      </c>
      <c r="L12" s="63">
        <v>35</v>
      </c>
      <c r="M12" s="1">
        <f t="shared" si="4"/>
        <v>0</v>
      </c>
      <c r="N12" s="63">
        <v>35</v>
      </c>
      <c r="O12" s="1">
        <f t="shared" si="5"/>
        <v>0</v>
      </c>
      <c r="P12" s="63">
        <v>147.99</v>
      </c>
      <c r="Q12" s="1">
        <f t="shared" si="6"/>
        <v>0</v>
      </c>
      <c r="R12" s="63">
        <v>115.33</v>
      </c>
      <c r="S12" s="1">
        <f t="shared" si="7"/>
        <v>0</v>
      </c>
      <c r="T12" s="63">
        <v>1</v>
      </c>
      <c r="U12" s="1">
        <f t="shared" si="8"/>
        <v>0</v>
      </c>
      <c r="V12" s="63">
        <v>5</v>
      </c>
      <c r="W12" s="1">
        <f t="shared" si="9"/>
        <v>0</v>
      </c>
      <c r="X12" s="63">
        <v>0</v>
      </c>
      <c r="Y12" s="1">
        <f t="shared" si="10"/>
        <v>0</v>
      </c>
      <c r="Z12" s="63">
        <v>5</v>
      </c>
      <c r="AA12" s="1">
        <f t="shared" si="11"/>
        <v>0</v>
      </c>
      <c r="AB12" s="63">
        <v>55.63</v>
      </c>
      <c r="AC12" s="1">
        <f t="shared" si="12"/>
        <v>0</v>
      </c>
      <c r="AD12" s="63">
        <v>2</v>
      </c>
      <c r="AE12" s="1">
        <f t="shared" si="13"/>
        <v>0</v>
      </c>
      <c r="AF12" s="63">
        <v>0</v>
      </c>
      <c r="AG12" s="1">
        <f t="shared" si="14"/>
        <v>0</v>
      </c>
      <c r="AH12" s="63">
        <v>1</v>
      </c>
      <c r="AI12" s="1">
        <f t="shared" si="15"/>
        <v>0</v>
      </c>
      <c r="AJ12" s="63">
        <v>1</v>
      </c>
      <c r="AK12" s="1">
        <f t="shared" si="16"/>
        <v>0</v>
      </c>
      <c r="AL12" s="63">
        <v>0</v>
      </c>
      <c r="AM12" s="1">
        <f t="shared" si="17"/>
        <v>0</v>
      </c>
      <c r="AN12" s="63">
        <v>1</v>
      </c>
      <c r="AO12" s="1">
        <f t="shared" si="18"/>
        <v>0</v>
      </c>
      <c r="AP12" s="64">
        <v>1</v>
      </c>
      <c r="AQ12" s="1">
        <f t="shared" si="19"/>
        <v>0</v>
      </c>
      <c r="AR12" s="63">
        <v>1</v>
      </c>
      <c r="AS12" s="1">
        <f t="shared" si="20"/>
        <v>0</v>
      </c>
      <c r="AT12" s="63">
        <v>1</v>
      </c>
      <c r="AU12" s="1">
        <f t="shared" si="21"/>
        <v>0</v>
      </c>
      <c r="AV12" s="63">
        <v>1</v>
      </c>
      <c r="AW12" s="1">
        <f t="shared" si="22"/>
        <v>0</v>
      </c>
      <c r="AX12" s="63"/>
      <c r="AY12" s="1">
        <f t="shared" si="23"/>
        <v>0</v>
      </c>
      <c r="AZ12" s="62">
        <f t="shared" si="24"/>
        <v>115.33</v>
      </c>
      <c r="BA12" s="1">
        <f t="shared" si="25"/>
        <v>0</v>
      </c>
      <c r="BB12" s="63">
        <v>0</v>
      </c>
      <c r="BC12" s="1">
        <f t="shared" si="26"/>
        <v>0</v>
      </c>
      <c r="BD12" s="63">
        <v>1</v>
      </c>
      <c r="BE12" s="1">
        <f t="shared" si="27"/>
        <v>0</v>
      </c>
      <c r="BF12" s="63">
        <v>1</v>
      </c>
      <c r="BG12" s="2">
        <f t="shared" si="28"/>
        <v>0</v>
      </c>
      <c r="BH12" s="63">
        <v>1</v>
      </c>
      <c r="BI12" s="2">
        <f t="shared" si="29"/>
        <v>0</v>
      </c>
      <c r="BJ12" s="41">
        <v>0</v>
      </c>
      <c r="BK12" s="2">
        <f t="shared" si="30"/>
        <v>0</v>
      </c>
      <c r="BL12" s="63">
        <v>6</v>
      </c>
      <c r="BM12" s="2">
        <f t="shared" si="31"/>
        <v>0</v>
      </c>
      <c r="BN12" s="63">
        <v>0</v>
      </c>
      <c r="BO12" s="2">
        <f t="shared" si="32"/>
        <v>0</v>
      </c>
      <c r="BP12" s="63">
        <v>0</v>
      </c>
      <c r="BQ12" s="1">
        <f t="shared" si="33"/>
        <v>0</v>
      </c>
      <c r="BR12" s="63">
        <v>5</v>
      </c>
      <c r="BS12" s="1">
        <f t="shared" si="34"/>
        <v>0</v>
      </c>
      <c r="BT12" s="63">
        <v>2</v>
      </c>
      <c r="BU12" s="1">
        <f t="shared" si="35"/>
        <v>0</v>
      </c>
      <c r="BV12" s="63">
        <v>0</v>
      </c>
      <c r="BW12" s="1">
        <f t="shared" si="36"/>
        <v>0</v>
      </c>
      <c r="BX12" s="63">
        <v>0</v>
      </c>
      <c r="BY12" s="1">
        <f t="shared" si="37"/>
        <v>0</v>
      </c>
      <c r="BZ12" s="63">
        <v>1</v>
      </c>
      <c r="CA12" s="1">
        <f t="shared" si="38"/>
        <v>0</v>
      </c>
      <c r="CB12" s="63">
        <v>1</v>
      </c>
      <c r="CC12" s="1">
        <f t="shared" si="39"/>
        <v>0</v>
      </c>
      <c r="CD12" s="63">
        <v>1</v>
      </c>
      <c r="CE12" s="1">
        <f t="shared" si="40"/>
        <v>0</v>
      </c>
      <c r="CF12" s="63">
        <v>3</v>
      </c>
      <c r="CG12" s="1">
        <f t="shared" si="41"/>
        <v>0</v>
      </c>
      <c r="CH12" s="63">
        <v>3</v>
      </c>
      <c r="CI12" s="1">
        <f t="shared" si="42"/>
        <v>0</v>
      </c>
      <c r="CJ12" s="63">
        <v>1</v>
      </c>
      <c r="CK12" s="1">
        <f t="shared" si="43"/>
        <v>0</v>
      </c>
      <c r="CL12" s="63">
        <v>1</v>
      </c>
      <c r="CM12" s="1">
        <f t="shared" si="44"/>
        <v>0</v>
      </c>
      <c r="CN12" s="63">
        <v>2.7</v>
      </c>
      <c r="CO12" s="1">
        <f t="shared" si="45"/>
        <v>0</v>
      </c>
      <c r="CP12" s="63">
        <v>2.2999999999999998</v>
      </c>
      <c r="CQ12" s="1">
        <f t="shared" si="46"/>
        <v>0</v>
      </c>
      <c r="CR12" s="63">
        <v>0</v>
      </c>
      <c r="CS12" s="1">
        <f t="shared" si="47"/>
        <v>0</v>
      </c>
      <c r="CT12" s="63">
        <v>1</v>
      </c>
      <c r="CU12" s="1">
        <f t="shared" si="48"/>
        <v>0</v>
      </c>
      <c r="CV12" s="63">
        <v>1</v>
      </c>
      <c r="CW12" s="2">
        <f t="shared" si="49"/>
        <v>0</v>
      </c>
      <c r="CX12" s="62">
        <v>1</v>
      </c>
      <c r="CY12" s="1">
        <f t="shared" si="50"/>
        <v>0</v>
      </c>
      <c r="CZ12" s="62">
        <v>0</v>
      </c>
      <c r="DA12" s="1">
        <f t="shared" si="51"/>
        <v>0</v>
      </c>
      <c r="DB12" s="62">
        <v>0</v>
      </c>
      <c r="DC12" s="1">
        <f t="shared" si="52"/>
        <v>0</v>
      </c>
      <c r="DD12" s="62">
        <v>0</v>
      </c>
      <c r="DE12" s="1">
        <f t="shared" si="53"/>
        <v>0</v>
      </c>
      <c r="DF12" s="62">
        <v>0</v>
      </c>
      <c r="DG12" s="1">
        <f t="shared" si="54"/>
        <v>0</v>
      </c>
      <c r="DH12" s="32">
        <f t="shared" si="55"/>
        <v>0</v>
      </c>
      <c r="DI12" s="33"/>
      <c r="DJ12" s="34">
        <f t="shared" si="56"/>
        <v>0</v>
      </c>
      <c r="DK12" s="33"/>
      <c r="DL12" s="34">
        <f t="shared" si="57"/>
        <v>0</v>
      </c>
      <c r="DM12" s="33"/>
      <c r="DN12" s="34">
        <f t="shared" si="58"/>
        <v>0</v>
      </c>
      <c r="DO12" s="34">
        <f t="shared" si="59"/>
        <v>0</v>
      </c>
      <c r="DP12" s="36">
        <f t="shared" si="60"/>
        <v>0</v>
      </c>
      <c r="DQ12" s="37"/>
    </row>
    <row r="13" spans="1:121" ht="15.5">
      <c r="A13" s="29"/>
      <c r="B13" s="84"/>
      <c r="C13" s="60" t="s">
        <v>78</v>
      </c>
      <c r="D13" s="61">
        <v>27.161999999999995</v>
      </c>
      <c r="E13" s="1">
        <f t="shared" si="0"/>
        <v>0</v>
      </c>
      <c r="F13" s="62">
        <v>27.161999999999995</v>
      </c>
      <c r="G13" s="1">
        <f t="shared" si="1"/>
        <v>0</v>
      </c>
      <c r="H13" s="63">
        <v>7.4120000000000008</v>
      </c>
      <c r="I13" s="1">
        <f t="shared" si="2"/>
        <v>0</v>
      </c>
      <c r="J13" s="62">
        <v>27.161999999999995</v>
      </c>
      <c r="K13" s="1">
        <f t="shared" si="3"/>
        <v>0</v>
      </c>
      <c r="L13" s="63">
        <v>0</v>
      </c>
      <c r="M13" s="1">
        <f t="shared" si="4"/>
        <v>0</v>
      </c>
      <c r="N13" s="63">
        <v>32.520000000000003</v>
      </c>
      <c r="O13" s="1">
        <f t="shared" si="5"/>
        <v>0</v>
      </c>
      <c r="P13" s="63">
        <f>213.6-32.52</f>
        <v>181.07999999999998</v>
      </c>
      <c r="Q13" s="1">
        <f t="shared" si="6"/>
        <v>0</v>
      </c>
      <c r="R13" s="63">
        <v>117.06</v>
      </c>
      <c r="S13" s="1">
        <f t="shared" si="7"/>
        <v>0</v>
      </c>
      <c r="T13" s="63">
        <v>1</v>
      </c>
      <c r="U13" s="1">
        <f t="shared" si="8"/>
        <v>0</v>
      </c>
      <c r="V13" s="63">
        <v>2</v>
      </c>
      <c r="W13" s="1">
        <f t="shared" si="9"/>
        <v>0</v>
      </c>
      <c r="X13" s="63">
        <v>0</v>
      </c>
      <c r="Y13" s="1">
        <f t="shared" si="10"/>
        <v>0</v>
      </c>
      <c r="Z13" s="63">
        <v>5</v>
      </c>
      <c r="AA13" s="1">
        <f t="shared" si="11"/>
        <v>0</v>
      </c>
      <c r="AB13" s="63">
        <v>13.7</v>
      </c>
      <c r="AC13" s="1">
        <f t="shared" si="12"/>
        <v>0</v>
      </c>
      <c r="AD13" s="63">
        <v>1</v>
      </c>
      <c r="AE13" s="1">
        <f t="shared" si="13"/>
        <v>0</v>
      </c>
      <c r="AF13" s="63">
        <v>0</v>
      </c>
      <c r="AG13" s="1">
        <f t="shared" si="14"/>
        <v>0</v>
      </c>
      <c r="AH13" s="63">
        <v>0</v>
      </c>
      <c r="AI13" s="1">
        <f t="shared" si="15"/>
        <v>0</v>
      </c>
      <c r="AJ13" s="63">
        <v>1</v>
      </c>
      <c r="AK13" s="1">
        <f t="shared" si="16"/>
        <v>0</v>
      </c>
      <c r="AL13" s="63">
        <v>0</v>
      </c>
      <c r="AM13" s="1">
        <f t="shared" si="17"/>
        <v>0</v>
      </c>
      <c r="AN13" s="63">
        <v>1</v>
      </c>
      <c r="AO13" s="1">
        <f t="shared" si="18"/>
        <v>0</v>
      </c>
      <c r="AP13" s="64">
        <v>1</v>
      </c>
      <c r="AQ13" s="1">
        <f t="shared" si="19"/>
        <v>0</v>
      </c>
      <c r="AR13" s="63">
        <v>1</v>
      </c>
      <c r="AS13" s="1">
        <f t="shared" si="20"/>
        <v>0</v>
      </c>
      <c r="AT13" s="63">
        <v>1</v>
      </c>
      <c r="AU13" s="1">
        <f t="shared" si="21"/>
        <v>0</v>
      </c>
      <c r="AV13" s="63">
        <v>1</v>
      </c>
      <c r="AW13" s="1">
        <f t="shared" si="22"/>
        <v>0</v>
      </c>
      <c r="AX13" s="63"/>
      <c r="AY13" s="1">
        <f t="shared" si="23"/>
        <v>0</v>
      </c>
      <c r="AZ13" s="62">
        <f t="shared" si="24"/>
        <v>117.06</v>
      </c>
      <c r="BA13" s="1">
        <f t="shared" si="25"/>
        <v>0</v>
      </c>
      <c r="BB13" s="63">
        <v>0</v>
      </c>
      <c r="BC13" s="1">
        <f t="shared" si="26"/>
        <v>0</v>
      </c>
      <c r="BD13" s="63">
        <v>1</v>
      </c>
      <c r="BE13" s="1">
        <f t="shared" si="27"/>
        <v>0</v>
      </c>
      <c r="BF13" s="63">
        <v>0</v>
      </c>
      <c r="BG13" s="2">
        <f t="shared" si="28"/>
        <v>0</v>
      </c>
      <c r="BH13" s="63">
        <v>0</v>
      </c>
      <c r="BI13" s="2">
        <f t="shared" si="29"/>
        <v>0</v>
      </c>
      <c r="BJ13" s="41">
        <v>0</v>
      </c>
      <c r="BK13" s="2">
        <f t="shared" si="30"/>
        <v>0</v>
      </c>
      <c r="BL13" s="63">
        <v>6</v>
      </c>
      <c r="BM13" s="2">
        <f t="shared" si="31"/>
        <v>0</v>
      </c>
      <c r="BN13" s="63">
        <v>0</v>
      </c>
      <c r="BO13" s="2">
        <f t="shared" si="32"/>
        <v>0</v>
      </c>
      <c r="BP13" s="63">
        <v>0</v>
      </c>
      <c r="BQ13" s="1">
        <f t="shared" si="33"/>
        <v>0</v>
      </c>
      <c r="BR13" s="63">
        <v>0</v>
      </c>
      <c r="BS13" s="1">
        <f t="shared" si="34"/>
        <v>0</v>
      </c>
      <c r="BT13" s="63">
        <v>2</v>
      </c>
      <c r="BU13" s="1">
        <f t="shared" si="35"/>
        <v>0</v>
      </c>
      <c r="BV13" s="63">
        <v>0</v>
      </c>
      <c r="BW13" s="1">
        <f t="shared" si="36"/>
        <v>0</v>
      </c>
      <c r="BX13" s="63">
        <v>0</v>
      </c>
      <c r="BY13" s="1">
        <f t="shared" si="37"/>
        <v>0</v>
      </c>
      <c r="BZ13" s="63">
        <v>1</v>
      </c>
      <c r="CA13" s="1">
        <f t="shared" si="38"/>
        <v>0</v>
      </c>
      <c r="CB13" s="63">
        <v>1</v>
      </c>
      <c r="CC13" s="1">
        <f t="shared" si="39"/>
        <v>0</v>
      </c>
      <c r="CD13" s="63">
        <v>1</v>
      </c>
      <c r="CE13" s="1">
        <f t="shared" si="40"/>
        <v>0</v>
      </c>
      <c r="CF13" s="63">
        <v>3</v>
      </c>
      <c r="CG13" s="1">
        <f t="shared" si="41"/>
        <v>0</v>
      </c>
      <c r="CH13" s="63">
        <v>3</v>
      </c>
      <c r="CI13" s="1">
        <f t="shared" si="42"/>
        <v>0</v>
      </c>
      <c r="CJ13" s="63">
        <v>0</v>
      </c>
      <c r="CK13" s="1">
        <f t="shared" si="43"/>
        <v>0</v>
      </c>
      <c r="CL13" s="63">
        <v>0</v>
      </c>
      <c r="CM13" s="1">
        <f t="shared" si="44"/>
        <v>0</v>
      </c>
      <c r="CN13" s="63">
        <v>0</v>
      </c>
      <c r="CO13" s="1">
        <f t="shared" si="45"/>
        <v>0</v>
      </c>
      <c r="CP13" s="63">
        <v>0</v>
      </c>
      <c r="CQ13" s="1">
        <f t="shared" si="46"/>
        <v>0</v>
      </c>
      <c r="CR13" s="63">
        <v>0</v>
      </c>
      <c r="CS13" s="1">
        <f t="shared" si="47"/>
        <v>0</v>
      </c>
      <c r="CT13" s="63">
        <v>1</v>
      </c>
      <c r="CU13" s="1">
        <f t="shared" si="48"/>
        <v>0</v>
      </c>
      <c r="CV13" s="63">
        <v>1</v>
      </c>
      <c r="CW13" s="2">
        <f t="shared" si="49"/>
        <v>0</v>
      </c>
      <c r="CX13" s="62">
        <v>0</v>
      </c>
      <c r="CY13" s="1">
        <f t="shared" si="50"/>
        <v>0</v>
      </c>
      <c r="CZ13" s="62"/>
      <c r="DA13" s="1">
        <f t="shared" si="51"/>
        <v>0</v>
      </c>
      <c r="DB13" s="62">
        <v>0</v>
      </c>
      <c r="DC13" s="1">
        <f t="shared" si="52"/>
        <v>0</v>
      </c>
      <c r="DD13" s="62">
        <v>0</v>
      </c>
      <c r="DE13" s="1">
        <f t="shared" si="53"/>
        <v>0</v>
      </c>
      <c r="DF13" s="62">
        <v>0</v>
      </c>
      <c r="DG13" s="1">
        <f t="shared" si="54"/>
        <v>0</v>
      </c>
      <c r="DH13" s="32">
        <f t="shared" si="55"/>
        <v>0</v>
      </c>
      <c r="DI13" s="33"/>
      <c r="DJ13" s="34">
        <f t="shared" si="56"/>
        <v>0</v>
      </c>
      <c r="DK13" s="33"/>
      <c r="DL13" s="34">
        <f t="shared" si="57"/>
        <v>0</v>
      </c>
      <c r="DM13" s="33"/>
      <c r="DN13" s="34">
        <f t="shared" si="58"/>
        <v>0</v>
      </c>
      <c r="DO13" s="34">
        <f t="shared" si="59"/>
        <v>0</v>
      </c>
      <c r="DP13" s="36">
        <f t="shared" si="60"/>
        <v>0</v>
      </c>
      <c r="DQ13" s="37"/>
    </row>
    <row r="14" spans="1:121" ht="15.5">
      <c r="A14" s="29"/>
      <c r="B14" s="84"/>
      <c r="C14" s="60" t="s">
        <v>79</v>
      </c>
      <c r="D14" s="61">
        <v>130</v>
      </c>
      <c r="E14" s="1">
        <f t="shared" si="0"/>
        <v>0</v>
      </c>
      <c r="F14" s="62">
        <v>227.4</v>
      </c>
      <c r="G14" s="1">
        <f t="shared" si="1"/>
        <v>0</v>
      </c>
      <c r="H14" s="63">
        <v>33.4</v>
      </c>
      <c r="I14" s="1">
        <f t="shared" si="2"/>
        <v>0</v>
      </c>
      <c r="J14" s="62">
        <v>151.6</v>
      </c>
      <c r="K14" s="1">
        <f t="shared" si="3"/>
        <v>0</v>
      </c>
      <c r="L14" s="63">
        <v>0</v>
      </c>
      <c r="M14" s="1">
        <f t="shared" si="4"/>
        <v>0</v>
      </c>
      <c r="N14" s="63">
        <v>800.9</v>
      </c>
      <c r="O14" s="1">
        <f t="shared" si="5"/>
        <v>0</v>
      </c>
      <c r="P14" s="63">
        <v>1516</v>
      </c>
      <c r="Q14" s="1">
        <f t="shared" si="6"/>
        <v>0</v>
      </c>
      <c r="R14" s="63">
        <f>156.7+100</f>
        <v>256.7</v>
      </c>
      <c r="S14" s="1">
        <f t="shared" si="7"/>
        <v>0</v>
      </c>
      <c r="T14" s="63">
        <v>4</v>
      </c>
      <c r="U14" s="1">
        <f t="shared" si="8"/>
        <v>0</v>
      </c>
      <c r="V14" s="63">
        <v>0</v>
      </c>
      <c r="W14" s="1">
        <f t="shared" si="9"/>
        <v>0</v>
      </c>
      <c r="X14" s="63">
        <v>0</v>
      </c>
      <c r="Y14" s="1">
        <f t="shared" si="10"/>
        <v>0</v>
      </c>
      <c r="Z14" s="63">
        <v>26</v>
      </c>
      <c r="AA14" s="1">
        <f t="shared" si="11"/>
        <v>0</v>
      </c>
      <c r="AB14" s="63">
        <v>0</v>
      </c>
      <c r="AC14" s="1">
        <f t="shared" si="12"/>
        <v>0</v>
      </c>
      <c r="AD14" s="63">
        <v>0</v>
      </c>
      <c r="AE14" s="1">
        <f t="shared" si="13"/>
        <v>0</v>
      </c>
      <c r="AF14" s="63">
        <v>8</v>
      </c>
      <c r="AG14" s="1">
        <f t="shared" si="14"/>
        <v>0</v>
      </c>
      <c r="AH14" s="63">
        <v>0</v>
      </c>
      <c r="AI14" s="1">
        <f t="shared" si="15"/>
        <v>0</v>
      </c>
      <c r="AJ14" s="63">
        <v>3</v>
      </c>
      <c r="AK14" s="1">
        <f t="shared" si="16"/>
        <v>0</v>
      </c>
      <c r="AL14" s="63">
        <v>1</v>
      </c>
      <c r="AM14" s="1">
        <f t="shared" si="17"/>
        <v>0</v>
      </c>
      <c r="AN14" s="63">
        <v>1</v>
      </c>
      <c r="AO14" s="1">
        <f t="shared" si="18"/>
        <v>0</v>
      </c>
      <c r="AP14" s="64">
        <v>4</v>
      </c>
      <c r="AQ14" s="1">
        <f t="shared" si="19"/>
        <v>0</v>
      </c>
      <c r="AR14" s="63">
        <v>1</v>
      </c>
      <c r="AS14" s="1">
        <f t="shared" si="20"/>
        <v>0</v>
      </c>
      <c r="AT14" s="63">
        <v>1</v>
      </c>
      <c r="AU14" s="1">
        <f t="shared" si="21"/>
        <v>0</v>
      </c>
      <c r="AV14" s="63">
        <v>1</v>
      </c>
      <c r="AW14" s="1">
        <f t="shared" si="22"/>
        <v>0</v>
      </c>
      <c r="AX14" s="63"/>
      <c r="AY14" s="1">
        <f t="shared" si="23"/>
        <v>0</v>
      </c>
      <c r="AZ14" s="65">
        <f>+R14</f>
        <v>256.7</v>
      </c>
      <c r="BA14" s="1">
        <f t="shared" si="25"/>
        <v>0</v>
      </c>
      <c r="BB14" s="63">
        <v>0</v>
      </c>
      <c r="BC14" s="1">
        <f t="shared" si="26"/>
        <v>0</v>
      </c>
      <c r="BD14" s="63">
        <v>0</v>
      </c>
      <c r="BE14" s="1">
        <f t="shared" si="27"/>
        <v>0</v>
      </c>
      <c r="BF14" s="63">
        <v>0</v>
      </c>
      <c r="BG14" s="2">
        <f t="shared" si="28"/>
        <v>0</v>
      </c>
      <c r="BH14" s="63">
        <v>0</v>
      </c>
      <c r="BI14" s="2">
        <f t="shared" si="29"/>
        <v>0</v>
      </c>
      <c r="BJ14" s="41">
        <v>1</v>
      </c>
      <c r="BK14" s="2">
        <f t="shared" si="30"/>
        <v>0</v>
      </c>
      <c r="BL14" s="63">
        <v>0</v>
      </c>
      <c r="BM14" s="2">
        <f t="shared" si="31"/>
        <v>0</v>
      </c>
      <c r="BN14" s="63">
        <v>22.4</v>
      </c>
      <c r="BO14" s="2">
        <f t="shared" si="32"/>
        <v>0</v>
      </c>
      <c r="BP14" s="63">
        <v>0</v>
      </c>
      <c r="BQ14" s="1">
        <f t="shared" si="33"/>
        <v>0</v>
      </c>
      <c r="BR14" s="63">
        <v>0</v>
      </c>
      <c r="BS14" s="1">
        <f t="shared" si="34"/>
        <v>0</v>
      </c>
      <c r="BT14" s="63">
        <v>6</v>
      </c>
      <c r="BU14" s="1">
        <f t="shared" si="35"/>
        <v>0</v>
      </c>
      <c r="BV14" s="63">
        <v>8</v>
      </c>
      <c r="BW14" s="1">
        <f t="shared" si="36"/>
        <v>0</v>
      </c>
      <c r="BX14" s="63">
        <v>4</v>
      </c>
      <c r="BY14" s="1">
        <f t="shared" si="37"/>
        <v>0</v>
      </c>
      <c r="BZ14" s="63">
        <v>0</v>
      </c>
      <c r="CA14" s="1">
        <f t="shared" si="38"/>
        <v>0</v>
      </c>
      <c r="CB14" s="63">
        <v>0</v>
      </c>
      <c r="CC14" s="1">
        <f t="shared" si="39"/>
        <v>0</v>
      </c>
      <c r="CD14" s="63">
        <v>0</v>
      </c>
      <c r="CE14" s="1">
        <f t="shared" si="40"/>
        <v>0</v>
      </c>
      <c r="CF14" s="63">
        <v>0</v>
      </c>
      <c r="CG14" s="1">
        <f t="shared" si="41"/>
        <v>0</v>
      </c>
      <c r="CH14" s="63">
        <v>0</v>
      </c>
      <c r="CI14" s="1">
        <f t="shared" si="42"/>
        <v>0</v>
      </c>
      <c r="CJ14" s="63">
        <v>0</v>
      </c>
      <c r="CK14" s="1">
        <f t="shared" si="43"/>
        <v>0</v>
      </c>
      <c r="CL14" s="63">
        <v>0</v>
      </c>
      <c r="CM14" s="1">
        <f t="shared" si="44"/>
        <v>0</v>
      </c>
      <c r="CN14" s="63">
        <v>0</v>
      </c>
      <c r="CO14" s="1">
        <f t="shared" si="45"/>
        <v>0</v>
      </c>
      <c r="CP14" s="63">
        <v>0</v>
      </c>
      <c r="CQ14" s="1">
        <f t="shared" si="46"/>
        <v>0</v>
      </c>
      <c r="CR14" s="63">
        <v>0</v>
      </c>
      <c r="CS14" s="1">
        <f t="shared" si="47"/>
        <v>0</v>
      </c>
      <c r="CT14" s="63">
        <v>0</v>
      </c>
      <c r="CU14" s="1">
        <f t="shared" si="48"/>
        <v>0</v>
      </c>
      <c r="CV14" s="63">
        <v>1</v>
      </c>
      <c r="CW14" s="2">
        <f t="shared" si="49"/>
        <v>0</v>
      </c>
      <c r="CX14" s="62">
        <v>0</v>
      </c>
      <c r="CY14" s="1">
        <f t="shared" si="50"/>
        <v>0</v>
      </c>
      <c r="CZ14" s="62"/>
      <c r="DA14" s="1">
        <f t="shared" si="51"/>
        <v>0</v>
      </c>
      <c r="DB14" s="62">
        <f>712+150</f>
        <v>862</v>
      </c>
      <c r="DC14" s="1">
        <f t="shared" si="52"/>
        <v>0</v>
      </c>
      <c r="DD14" s="62">
        <v>230</v>
      </c>
      <c r="DE14" s="1">
        <f t="shared" si="53"/>
        <v>0</v>
      </c>
      <c r="DF14" s="62">
        <v>100</v>
      </c>
      <c r="DG14" s="1">
        <f t="shared" si="54"/>
        <v>0</v>
      </c>
      <c r="DH14" s="32">
        <f t="shared" si="55"/>
        <v>0</v>
      </c>
      <c r="DI14" s="33"/>
      <c r="DJ14" s="34">
        <f t="shared" si="56"/>
        <v>0</v>
      </c>
      <c r="DK14" s="33"/>
      <c r="DL14" s="34">
        <f t="shared" si="57"/>
        <v>0</v>
      </c>
      <c r="DM14" s="33"/>
      <c r="DN14" s="34">
        <f t="shared" si="58"/>
        <v>0</v>
      </c>
      <c r="DO14" s="34">
        <f t="shared" si="59"/>
        <v>0</v>
      </c>
      <c r="DP14" s="36">
        <f t="shared" si="60"/>
        <v>0</v>
      </c>
      <c r="DQ14" s="37"/>
    </row>
    <row r="15" spans="1:121" ht="16" thickBot="1">
      <c r="A15" s="29"/>
      <c r="B15" s="84"/>
      <c r="C15" s="60" t="s">
        <v>80</v>
      </c>
      <c r="D15" s="61">
        <v>19.657500000000002</v>
      </c>
      <c r="E15" s="1">
        <f t="shared" si="0"/>
        <v>0</v>
      </c>
      <c r="F15" s="62">
        <v>19.657500000000002</v>
      </c>
      <c r="G15" s="1">
        <f t="shared" si="1"/>
        <v>0</v>
      </c>
      <c r="H15" s="63">
        <v>28.364000000000001</v>
      </c>
      <c r="I15" s="1">
        <f t="shared" si="2"/>
        <v>0</v>
      </c>
      <c r="J15" s="62">
        <v>26.210000000000004</v>
      </c>
      <c r="K15" s="1">
        <f t="shared" si="3"/>
        <v>0</v>
      </c>
      <c r="L15" s="63">
        <v>0</v>
      </c>
      <c r="M15" s="1">
        <f t="shared" si="4"/>
        <v>0</v>
      </c>
      <c r="N15" s="63">
        <v>12.48</v>
      </c>
      <c r="O15" s="1">
        <f t="shared" si="5"/>
        <v>0</v>
      </c>
      <c r="P15" s="63">
        <v>131.05000000000001</v>
      </c>
      <c r="Q15" s="1">
        <f t="shared" si="6"/>
        <v>0</v>
      </c>
      <c r="R15" s="63">
        <v>97.26</v>
      </c>
      <c r="S15" s="1">
        <f t="shared" si="7"/>
        <v>0</v>
      </c>
      <c r="T15" s="63">
        <v>1</v>
      </c>
      <c r="U15" s="1">
        <f t="shared" si="8"/>
        <v>0</v>
      </c>
      <c r="V15" s="63">
        <v>9</v>
      </c>
      <c r="W15" s="1">
        <f t="shared" si="9"/>
        <v>0</v>
      </c>
      <c r="X15" s="63"/>
      <c r="Y15" s="1">
        <f t="shared" si="10"/>
        <v>0</v>
      </c>
      <c r="Z15" s="63">
        <v>9</v>
      </c>
      <c r="AA15" s="1">
        <f t="shared" si="11"/>
        <v>0</v>
      </c>
      <c r="AB15" s="63">
        <v>0</v>
      </c>
      <c r="AC15" s="1">
        <f t="shared" si="12"/>
        <v>0</v>
      </c>
      <c r="AD15" s="63">
        <v>0</v>
      </c>
      <c r="AE15" s="1">
        <f t="shared" si="13"/>
        <v>0</v>
      </c>
      <c r="AF15" s="63">
        <v>0</v>
      </c>
      <c r="AG15" s="1">
        <f t="shared" si="14"/>
        <v>0</v>
      </c>
      <c r="AH15" s="63">
        <v>0</v>
      </c>
      <c r="AI15" s="1">
        <f t="shared" si="15"/>
        <v>0</v>
      </c>
      <c r="AJ15" s="63">
        <v>1</v>
      </c>
      <c r="AK15" s="1">
        <f t="shared" si="16"/>
        <v>0</v>
      </c>
      <c r="AL15" s="63"/>
      <c r="AM15" s="1">
        <f t="shared" si="17"/>
        <v>0</v>
      </c>
      <c r="AN15" s="63">
        <v>1</v>
      </c>
      <c r="AO15" s="1">
        <f t="shared" si="18"/>
        <v>0</v>
      </c>
      <c r="AP15" s="64">
        <v>1</v>
      </c>
      <c r="AQ15" s="1">
        <f t="shared" si="19"/>
        <v>0</v>
      </c>
      <c r="AR15" s="63">
        <v>6</v>
      </c>
      <c r="AS15" s="1">
        <f t="shared" si="20"/>
        <v>0</v>
      </c>
      <c r="AT15" s="63">
        <v>1</v>
      </c>
      <c r="AU15" s="1">
        <f t="shared" si="21"/>
        <v>0</v>
      </c>
      <c r="AV15" s="63">
        <v>1</v>
      </c>
      <c r="AW15" s="1">
        <f t="shared" si="22"/>
        <v>0</v>
      </c>
      <c r="AX15" s="63"/>
      <c r="AY15" s="1">
        <f t="shared" si="23"/>
        <v>0</v>
      </c>
      <c r="AZ15" s="62">
        <f t="shared" si="24"/>
        <v>97.26</v>
      </c>
      <c r="BA15" s="1">
        <f t="shared" si="25"/>
        <v>0</v>
      </c>
      <c r="BB15" s="63">
        <v>2</v>
      </c>
      <c r="BC15" s="1">
        <f t="shared" si="26"/>
        <v>0</v>
      </c>
      <c r="BD15" s="63">
        <v>3</v>
      </c>
      <c r="BE15" s="1">
        <f t="shared" si="27"/>
        <v>0</v>
      </c>
      <c r="BF15" s="63">
        <v>1</v>
      </c>
      <c r="BG15" s="2">
        <f t="shared" si="28"/>
        <v>0</v>
      </c>
      <c r="BH15" s="63">
        <v>1</v>
      </c>
      <c r="BI15" s="2">
        <f t="shared" si="29"/>
        <v>0</v>
      </c>
      <c r="BJ15" s="41">
        <v>0</v>
      </c>
      <c r="BK15" s="2">
        <f t="shared" si="30"/>
        <v>0</v>
      </c>
      <c r="BL15" s="63">
        <v>10</v>
      </c>
      <c r="BM15" s="2">
        <f t="shared" si="31"/>
        <v>0</v>
      </c>
      <c r="BN15" s="63">
        <v>0</v>
      </c>
      <c r="BO15" s="2">
        <f t="shared" si="32"/>
        <v>0</v>
      </c>
      <c r="BP15" s="63">
        <v>12</v>
      </c>
      <c r="BQ15" s="1">
        <f t="shared" si="33"/>
        <v>0</v>
      </c>
      <c r="BR15" s="63">
        <v>0</v>
      </c>
      <c r="BS15" s="1">
        <f t="shared" si="34"/>
        <v>0</v>
      </c>
      <c r="BT15" s="63">
        <v>6</v>
      </c>
      <c r="BU15" s="1">
        <f t="shared" si="35"/>
        <v>0</v>
      </c>
      <c r="BV15" s="63">
        <v>3</v>
      </c>
      <c r="BW15" s="1">
        <f t="shared" si="36"/>
        <v>0</v>
      </c>
      <c r="BX15" s="63">
        <v>3</v>
      </c>
      <c r="BY15" s="1">
        <f t="shared" si="37"/>
        <v>0</v>
      </c>
      <c r="BZ15" s="63">
        <v>0</v>
      </c>
      <c r="CA15" s="1">
        <f t="shared" si="38"/>
        <v>0</v>
      </c>
      <c r="CB15" s="63">
        <v>0</v>
      </c>
      <c r="CC15" s="1">
        <f t="shared" si="39"/>
        <v>0</v>
      </c>
      <c r="CD15" s="63">
        <v>0</v>
      </c>
      <c r="CE15" s="1">
        <f t="shared" si="40"/>
        <v>0</v>
      </c>
      <c r="CF15" s="63">
        <v>0</v>
      </c>
      <c r="CG15" s="1">
        <f t="shared" si="41"/>
        <v>0</v>
      </c>
      <c r="CH15" s="63">
        <v>0</v>
      </c>
      <c r="CI15" s="1">
        <f t="shared" si="42"/>
        <v>0</v>
      </c>
      <c r="CJ15" s="63">
        <v>0</v>
      </c>
      <c r="CK15" s="1">
        <f t="shared" si="43"/>
        <v>0</v>
      </c>
      <c r="CL15" s="63">
        <v>0</v>
      </c>
      <c r="CM15" s="1">
        <f t="shared" si="44"/>
        <v>0</v>
      </c>
      <c r="CN15" s="63">
        <v>0</v>
      </c>
      <c r="CO15" s="1">
        <f t="shared" si="45"/>
        <v>0</v>
      </c>
      <c r="CP15" s="63">
        <v>0</v>
      </c>
      <c r="CQ15" s="1">
        <f t="shared" si="46"/>
        <v>0</v>
      </c>
      <c r="CR15" s="63">
        <v>0</v>
      </c>
      <c r="CS15" s="1">
        <f t="shared" si="47"/>
        <v>0</v>
      </c>
      <c r="CT15" s="63">
        <v>1</v>
      </c>
      <c r="CU15" s="1">
        <f t="shared" si="48"/>
        <v>0</v>
      </c>
      <c r="CV15" s="63">
        <v>1</v>
      </c>
      <c r="CW15" s="2">
        <f t="shared" si="49"/>
        <v>0</v>
      </c>
      <c r="CX15" s="62">
        <v>0</v>
      </c>
      <c r="CY15" s="1">
        <f t="shared" si="50"/>
        <v>0</v>
      </c>
      <c r="CZ15" s="62"/>
      <c r="DA15" s="1">
        <f t="shared" si="51"/>
        <v>0</v>
      </c>
      <c r="DB15" s="62">
        <v>0</v>
      </c>
      <c r="DC15" s="1">
        <f t="shared" si="52"/>
        <v>0</v>
      </c>
      <c r="DD15" s="62">
        <v>0</v>
      </c>
      <c r="DE15" s="1">
        <f t="shared" si="53"/>
        <v>0</v>
      </c>
      <c r="DF15" s="62">
        <v>0</v>
      </c>
      <c r="DG15" s="1">
        <f t="shared" si="54"/>
        <v>0</v>
      </c>
      <c r="DH15" s="32">
        <f t="shared" si="55"/>
        <v>0</v>
      </c>
      <c r="DI15" s="33"/>
      <c r="DJ15" s="34">
        <f t="shared" si="56"/>
        <v>0</v>
      </c>
      <c r="DK15" s="33"/>
      <c r="DL15" s="34">
        <f t="shared" si="57"/>
        <v>0</v>
      </c>
      <c r="DM15" s="33"/>
      <c r="DN15" s="34">
        <f t="shared" si="58"/>
        <v>0</v>
      </c>
      <c r="DO15" s="34">
        <f t="shared" si="59"/>
        <v>0</v>
      </c>
      <c r="DP15" s="36">
        <f t="shared" si="60"/>
        <v>0</v>
      </c>
      <c r="DQ15" s="37"/>
    </row>
    <row r="16" spans="1:121" ht="15.5">
      <c r="A16" s="29"/>
      <c r="B16" s="83" t="s">
        <v>126</v>
      </c>
      <c r="C16" s="60" t="s">
        <v>127</v>
      </c>
      <c r="D16" s="61">
        <v>43.379999999999995</v>
      </c>
      <c r="E16" s="1">
        <f t="shared" si="0"/>
        <v>0</v>
      </c>
      <c r="F16" s="62">
        <v>43.379999999999995</v>
      </c>
      <c r="G16" s="1">
        <f t="shared" si="1"/>
        <v>0</v>
      </c>
      <c r="H16" s="63">
        <v>4.32</v>
      </c>
      <c r="I16" s="1">
        <f t="shared" si="2"/>
        <v>0</v>
      </c>
      <c r="J16" s="62">
        <v>43.379999999999995</v>
      </c>
      <c r="K16" s="1">
        <f t="shared" si="3"/>
        <v>0</v>
      </c>
      <c r="L16" s="63">
        <v>0</v>
      </c>
      <c r="M16" s="1">
        <f t="shared" si="4"/>
        <v>0</v>
      </c>
      <c r="N16" s="63">
        <v>39.479999999999997</v>
      </c>
      <c r="O16" s="1">
        <f t="shared" si="5"/>
        <v>0</v>
      </c>
      <c r="P16" s="63">
        <f>87.96+56.64</f>
        <v>144.6</v>
      </c>
      <c r="Q16" s="1">
        <f t="shared" si="6"/>
        <v>0</v>
      </c>
      <c r="R16" s="63">
        <v>63.27</v>
      </c>
      <c r="S16" s="1">
        <f t="shared" si="7"/>
        <v>0</v>
      </c>
      <c r="T16" s="63">
        <v>1</v>
      </c>
      <c r="U16" s="1">
        <f t="shared" si="8"/>
        <v>0</v>
      </c>
      <c r="V16" s="63">
        <v>2.34</v>
      </c>
      <c r="W16" s="1">
        <f t="shared" si="9"/>
        <v>0</v>
      </c>
      <c r="X16" s="63">
        <v>0</v>
      </c>
      <c r="Y16" s="1">
        <f t="shared" si="10"/>
        <v>0</v>
      </c>
      <c r="Z16" s="63">
        <v>5</v>
      </c>
      <c r="AA16" s="1">
        <f t="shared" si="11"/>
        <v>0</v>
      </c>
      <c r="AB16" s="63">
        <v>10.64</v>
      </c>
      <c r="AC16" s="1">
        <f t="shared" si="12"/>
        <v>0</v>
      </c>
      <c r="AD16" s="63">
        <v>1</v>
      </c>
      <c r="AE16" s="1">
        <f t="shared" si="13"/>
        <v>0</v>
      </c>
      <c r="AF16" s="63">
        <v>1</v>
      </c>
      <c r="AG16" s="1">
        <f t="shared" si="14"/>
        <v>0</v>
      </c>
      <c r="AH16" s="63">
        <v>1</v>
      </c>
      <c r="AI16" s="1">
        <f t="shared" si="15"/>
        <v>0</v>
      </c>
      <c r="AJ16" s="63">
        <v>1</v>
      </c>
      <c r="AK16" s="1">
        <f t="shared" si="16"/>
        <v>0</v>
      </c>
      <c r="AL16" s="63">
        <v>1</v>
      </c>
      <c r="AM16" s="1">
        <f t="shared" si="17"/>
        <v>0</v>
      </c>
      <c r="AN16" s="63">
        <v>1</v>
      </c>
      <c r="AO16" s="1">
        <f t="shared" si="18"/>
        <v>0</v>
      </c>
      <c r="AP16" s="64">
        <v>1</v>
      </c>
      <c r="AQ16" s="1">
        <f t="shared" si="19"/>
        <v>0</v>
      </c>
      <c r="AR16" s="63">
        <v>1</v>
      </c>
      <c r="AS16" s="1">
        <f t="shared" si="20"/>
        <v>0</v>
      </c>
      <c r="AT16" s="63">
        <v>1</v>
      </c>
      <c r="AU16" s="1">
        <f t="shared" si="21"/>
        <v>0</v>
      </c>
      <c r="AV16" s="63">
        <v>1</v>
      </c>
      <c r="AW16" s="1">
        <f t="shared" si="22"/>
        <v>0</v>
      </c>
      <c r="AX16" s="63"/>
      <c r="AY16" s="1">
        <f t="shared" si="23"/>
        <v>0</v>
      </c>
      <c r="AZ16" s="62">
        <f t="shared" ref="AZ16:AZ41" si="61">+R16</f>
        <v>63.27</v>
      </c>
      <c r="BA16" s="1">
        <f t="shared" si="25"/>
        <v>0</v>
      </c>
      <c r="BB16" s="63">
        <v>0</v>
      </c>
      <c r="BC16" s="1">
        <f t="shared" si="26"/>
        <v>0</v>
      </c>
      <c r="BD16" s="63">
        <v>2</v>
      </c>
      <c r="BE16" s="1">
        <f t="shared" si="27"/>
        <v>0</v>
      </c>
      <c r="BF16" s="63">
        <v>0</v>
      </c>
      <c r="BG16" s="2">
        <f t="shared" si="28"/>
        <v>0</v>
      </c>
      <c r="BH16" s="63">
        <v>0</v>
      </c>
      <c r="BI16" s="2">
        <f t="shared" si="29"/>
        <v>0</v>
      </c>
      <c r="BJ16" s="41">
        <v>0</v>
      </c>
      <c r="BK16" s="2">
        <f t="shared" si="30"/>
        <v>0</v>
      </c>
      <c r="BL16" s="63">
        <v>0</v>
      </c>
      <c r="BM16" s="2">
        <f t="shared" si="31"/>
        <v>0</v>
      </c>
      <c r="BN16" s="63">
        <v>0</v>
      </c>
      <c r="BO16" s="2">
        <f t="shared" si="32"/>
        <v>0</v>
      </c>
      <c r="BP16" s="63">
        <v>0</v>
      </c>
      <c r="BQ16" s="1">
        <f t="shared" si="33"/>
        <v>0</v>
      </c>
      <c r="BR16" s="63">
        <v>0</v>
      </c>
      <c r="BS16" s="1">
        <f t="shared" si="34"/>
        <v>0</v>
      </c>
      <c r="BT16" s="63">
        <v>4</v>
      </c>
      <c r="BU16" s="1">
        <f t="shared" si="35"/>
        <v>0</v>
      </c>
      <c r="BV16" s="63">
        <v>2</v>
      </c>
      <c r="BW16" s="1">
        <f t="shared" si="36"/>
        <v>0</v>
      </c>
      <c r="BX16" s="63">
        <v>2</v>
      </c>
      <c r="BY16" s="1">
        <f t="shared" si="37"/>
        <v>0</v>
      </c>
      <c r="BZ16" s="63">
        <v>0</v>
      </c>
      <c r="CA16" s="1">
        <f t="shared" si="38"/>
        <v>0</v>
      </c>
      <c r="CB16" s="63">
        <v>0</v>
      </c>
      <c r="CC16" s="1">
        <f t="shared" si="39"/>
        <v>0</v>
      </c>
      <c r="CD16" s="63">
        <v>0</v>
      </c>
      <c r="CE16" s="1">
        <f t="shared" si="40"/>
        <v>0</v>
      </c>
      <c r="CF16" s="63">
        <v>0</v>
      </c>
      <c r="CG16" s="1">
        <f t="shared" si="41"/>
        <v>0</v>
      </c>
      <c r="CH16" s="63">
        <v>0</v>
      </c>
      <c r="CI16" s="1">
        <f t="shared" si="42"/>
        <v>0</v>
      </c>
      <c r="CJ16" s="63">
        <v>0</v>
      </c>
      <c r="CK16" s="1">
        <f t="shared" si="43"/>
        <v>0</v>
      </c>
      <c r="CL16" s="63">
        <v>0</v>
      </c>
      <c r="CM16" s="1">
        <f t="shared" si="44"/>
        <v>0</v>
      </c>
      <c r="CN16" s="63">
        <v>0</v>
      </c>
      <c r="CO16" s="1">
        <f t="shared" si="45"/>
        <v>0</v>
      </c>
      <c r="CP16" s="63">
        <v>0</v>
      </c>
      <c r="CQ16" s="1">
        <f t="shared" si="46"/>
        <v>0</v>
      </c>
      <c r="CR16" s="63">
        <v>0</v>
      </c>
      <c r="CS16" s="1">
        <f t="shared" si="47"/>
        <v>0</v>
      </c>
      <c r="CT16" s="63">
        <v>1</v>
      </c>
      <c r="CU16" s="1">
        <f t="shared" si="48"/>
        <v>0</v>
      </c>
      <c r="CV16" s="63">
        <v>1</v>
      </c>
      <c r="CW16" s="2">
        <f t="shared" si="49"/>
        <v>0</v>
      </c>
      <c r="CX16" s="62">
        <v>0</v>
      </c>
      <c r="CY16" s="1">
        <f t="shared" si="50"/>
        <v>0</v>
      </c>
      <c r="CZ16" s="62"/>
      <c r="DA16" s="1">
        <f t="shared" si="51"/>
        <v>0</v>
      </c>
      <c r="DB16" s="62">
        <v>0</v>
      </c>
      <c r="DC16" s="1">
        <f t="shared" si="52"/>
        <v>0</v>
      </c>
      <c r="DD16" s="62">
        <v>0</v>
      </c>
      <c r="DE16" s="1">
        <f t="shared" si="53"/>
        <v>0</v>
      </c>
      <c r="DF16" s="62">
        <v>0</v>
      </c>
      <c r="DG16" s="1">
        <f t="shared" si="54"/>
        <v>0</v>
      </c>
      <c r="DH16" s="32">
        <f t="shared" si="55"/>
        <v>0</v>
      </c>
      <c r="DI16" s="33"/>
      <c r="DJ16" s="34">
        <f t="shared" si="56"/>
        <v>0</v>
      </c>
      <c r="DK16" s="33"/>
      <c r="DL16" s="34">
        <f t="shared" si="57"/>
        <v>0</v>
      </c>
      <c r="DM16" s="33"/>
      <c r="DN16" s="34">
        <f t="shared" si="58"/>
        <v>0</v>
      </c>
      <c r="DO16" s="34">
        <f t="shared" si="59"/>
        <v>0</v>
      </c>
      <c r="DP16" s="36">
        <f t="shared" si="60"/>
        <v>0</v>
      </c>
      <c r="DQ16" s="37"/>
    </row>
    <row r="17" spans="1:121" ht="15.5">
      <c r="A17" s="29"/>
      <c r="B17" s="84"/>
      <c r="C17" s="60" t="s">
        <v>128</v>
      </c>
      <c r="D17" s="61">
        <v>21.486000000000004</v>
      </c>
      <c r="E17" s="1">
        <f t="shared" si="0"/>
        <v>0</v>
      </c>
      <c r="F17" s="62">
        <v>0.06</v>
      </c>
      <c r="G17" s="1">
        <f t="shared" si="1"/>
        <v>0</v>
      </c>
      <c r="H17" s="63">
        <v>4.8260000000000005</v>
      </c>
      <c r="I17" s="1">
        <f t="shared" si="2"/>
        <v>0</v>
      </c>
      <c r="J17" s="62">
        <v>21.486000000000004</v>
      </c>
      <c r="K17" s="1">
        <f t="shared" si="3"/>
        <v>0</v>
      </c>
      <c r="L17" s="63">
        <v>0</v>
      </c>
      <c r="M17" s="1">
        <f t="shared" si="4"/>
        <v>0</v>
      </c>
      <c r="N17" s="63">
        <v>46.2</v>
      </c>
      <c r="O17" s="1">
        <f t="shared" si="5"/>
        <v>0</v>
      </c>
      <c r="P17" s="63">
        <v>107.43</v>
      </c>
      <c r="Q17" s="1">
        <f t="shared" si="6"/>
        <v>0</v>
      </c>
      <c r="R17" s="63">
        <v>154.76</v>
      </c>
      <c r="S17" s="1">
        <f t="shared" si="7"/>
        <v>0</v>
      </c>
      <c r="T17" s="63">
        <v>1</v>
      </c>
      <c r="U17" s="1">
        <f t="shared" si="8"/>
        <v>0</v>
      </c>
      <c r="V17" s="63">
        <v>0</v>
      </c>
      <c r="W17" s="1">
        <f t="shared" si="9"/>
        <v>0</v>
      </c>
      <c r="X17" s="63">
        <v>0</v>
      </c>
      <c r="Y17" s="1">
        <f t="shared" si="10"/>
        <v>0</v>
      </c>
      <c r="Z17" s="63">
        <v>6</v>
      </c>
      <c r="AA17" s="1">
        <f t="shared" si="11"/>
        <v>0</v>
      </c>
      <c r="AB17" s="63">
        <v>16.28</v>
      </c>
      <c r="AC17" s="1">
        <f t="shared" si="12"/>
        <v>0</v>
      </c>
      <c r="AD17" s="63">
        <v>2</v>
      </c>
      <c r="AE17" s="1">
        <f t="shared" si="13"/>
        <v>0</v>
      </c>
      <c r="AF17" s="63">
        <v>2</v>
      </c>
      <c r="AG17" s="1">
        <f t="shared" si="14"/>
        <v>0</v>
      </c>
      <c r="AH17" s="63">
        <v>1</v>
      </c>
      <c r="AI17" s="1">
        <f t="shared" si="15"/>
        <v>0</v>
      </c>
      <c r="AJ17" s="63">
        <v>1</v>
      </c>
      <c r="AK17" s="1">
        <f t="shared" si="16"/>
        <v>0</v>
      </c>
      <c r="AL17" s="63">
        <v>1</v>
      </c>
      <c r="AM17" s="1">
        <f t="shared" si="17"/>
        <v>0</v>
      </c>
      <c r="AN17" s="63">
        <v>1</v>
      </c>
      <c r="AO17" s="1">
        <f t="shared" si="18"/>
        <v>0</v>
      </c>
      <c r="AP17" s="64">
        <v>1</v>
      </c>
      <c r="AQ17" s="1">
        <f t="shared" si="19"/>
        <v>0</v>
      </c>
      <c r="AR17" s="63">
        <v>1</v>
      </c>
      <c r="AS17" s="1">
        <f t="shared" si="20"/>
        <v>0</v>
      </c>
      <c r="AT17" s="63">
        <v>1</v>
      </c>
      <c r="AU17" s="1">
        <f t="shared" si="21"/>
        <v>0</v>
      </c>
      <c r="AV17" s="63">
        <v>1</v>
      </c>
      <c r="AW17" s="1">
        <f t="shared" si="22"/>
        <v>0</v>
      </c>
      <c r="AX17" s="63"/>
      <c r="AY17" s="1">
        <f t="shared" si="23"/>
        <v>0</v>
      </c>
      <c r="AZ17" s="62">
        <f t="shared" si="61"/>
        <v>154.76</v>
      </c>
      <c r="BA17" s="1">
        <f t="shared" si="25"/>
        <v>0</v>
      </c>
      <c r="BB17" s="63">
        <v>0</v>
      </c>
      <c r="BC17" s="1">
        <f t="shared" si="26"/>
        <v>0</v>
      </c>
      <c r="BD17" s="63">
        <v>3</v>
      </c>
      <c r="BE17" s="1">
        <f t="shared" si="27"/>
        <v>0</v>
      </c>
      <c r="BF17" s="63">
        <v>0</v>
      </c>
      <c r="BG17" s="2">
        <f t="shared" si="28"/>
        <v>0</v>
      </c>
      <c r="BH17" s="63">
        <v>0</v>
      </c>
      <c r="BI17" s="2">
        <f t="shared" si="29"/>
        <v>0</v>
      </c>
      <c r="BJ17" s="41">
        <v>0</v>
      </c>
      <c r="BK17" s="2">
        <f t="shared" si="30"/>
        <v>0</v>
      </c>
      <c r="BL17" s="63">
        <v>0</v>
      </c>
      <c r="BM17" s="2">
        <f t="shared" si="31"/>
        <v>0</v>
      </c>
      <c r="BN17" s="63">
        <v>0</v>
      </c>
      <c r="BO17" s="2">
        <f t="shared" si="32"/>
        <v>0</v>
      </c>
      <c r="BP17" s="63">
        <v>0</v>
      </c>
      <c r="BQ17" s="1">
        <f t="shared" si="33"/>
        <v>0</v>
      </c>
      <c r="BR17" s="63">
        <v>0</v>
      </c>
      <c r="BS17" s="1">
        <f t="shared" si="34"/>
        <v>0</v>
      </c>
      <c r="BT17" s="63">
        <v>0</v>
      </c>
      <c r="BU17" s="1">
        <f t="shared" si="35"/>
        <v>0</v>
      </c>
      <c r="BV17" s="63">
        <v>3</v>
      </c>
      <c r="BW17" s="1">
        <f t="shared" si="36"/>
        <v>0</v>
      </c>
      <c r="BX17" s="63">
        <v>4</v>
      </c>
      <c r="BY17" s="1">
        <f t="shared" si="37"/>
        <v>0</v>
      </c>
      <c r="BZ17" s="63">
        <v>0</v>
      </c>
      <c r="CA17" s="1">
        <f t="shared" si="38"/>
        <v>0</v>
      </c>
      <c r="CB17" s="63">
        <v>0</v>
      </c>
      <c r="CC17" s="1">
        <f t="shared" si="39"/>
        <v>0</v>
      </c>
      <c r="CD17" s="63">
        <v>1</v>
      </c>
      <c r="CE17" s="1">
        <f t="shared" si="40"/>
        <v>0</v>
      </c>
      <c r="CF17" s="63">
        <v>3</v>
      </c>
      <c r="CG17" s="1">
        <f t="shared" si="41"/>
        <v>0</v>
      </c>
      <c r="CH17" s="63">
        <v>3</v>
      </c>
      <c r="CI17" s="1">
        <f t="shared" si="42"/>
        <v>0</v>
      </c>
      <c r="CJ17" s="63">
        <v>1</v>
      </c>
      <c r="CK17" s="1">
        <f t="shared" si="43"/>
        <v>0</v>
      </c>
      <c r="CL17" s="63">
        <v>1</v>
      </c>
      <c r="CM17" s="1">
        <f t="shared" si="44"/>
        <v>0</v>
      </c>
      <c r="CN17" s="63">
        <v>0</v>
      </c>
      <c r="CO17" s="1">
        <f t="shared" si="45"/>
        <v>0</v>
      </c>
      <c r="CP17" s="63">
        <v>0</v>
      </c>
      <c r="CQ17" s="1">
        <f t="shared" si="46"/>
        <v>0</v>
      </c>
      <c r="CR17" s="63">
        <v>0</v>
      </c>
      <c r="CS17" s="1">
        <f t="shared" si="47"/>
        <v>0</v>
      </c>
      <c r="CT17" s="63">
        <v>0</v>
      </c>
      <c r="CU17" s="1">
        <f t="shared" si="48"/>
        <v>0</v>
      </c>
      <c r="CV17" s="63">
        <v>1</v>
      </c>
      <c r="CW17" s="2">
        <f t="shared" si="49"/>
        <v>0</v>
      </c>
      <c r="CX17" s="62">
        <v>1</v>
      </c>
      <c r="CY17" s="1">
        <f t="shared" si="50"/>
        <v>0</v>
      </c>
      <c r="CZ17" s="62">
        <v>1</v>
      </c>
      <c r="DA17" s="1">
        <f t="shared" si="51"/>
        <v>0</v>
      </c>
      <c r="DB17" s="62">
        <v>0</v>
      </c>
      <c r="DC17" s="1">
        <f t="shared" si="52"/>
        <v>0</v>
      </c>
      <c r="DD17" s="62">
        <v>0</v>
      </c>
      <c r="DE17" s="1">
        <f t="shared" si="53"/>
        <v>0</v>
      </c>
      <c r="DF17" s="62">
        <v>0</v>
      </c>
      <c r="DG17" s="1">
        <f t="shared" si="54"/>
        <v>0</v>
      </c>
      <c r="DH17" s="32">
        <f t="shared" si="55"/>
        <v>0</v>
      </c>
      <c r="DI17" s="33"/>
      <c r="DJ17" s="34">
        <f t="shared" si="56"/>
        <v>0</v>
      </c>
      <c r="DK17" s="33"/>
      <c r="DL17" s="34">
        <f t="shared" si="57"/>
        <v>0</v>
      </c>
      <c r="DM17" s="33"/>
      <c r="DN17" s="34">
        <f t="shared" si="58"/>
        <v>0</v>
      </c>
      <c r="DO17" s="34">
        <f t="shared" si="59"/>
        <v>0</v>
      </c>
      <c r="DP17" s="36">
        <f t="shared" si="60"/>
        <v>0</v>
      </c>
      <c r="DQ17" s="37"/>
    </row>
    <row r="18" spans="1:121" ht="15.5">
      <c r="A18" s="29"/>
      <c r="B18" s="84"/>
      <c r="C18" s="60" t="s">
        <v>136</v>
      </c>
      <c r="D18" s="61">
        <v>21.969000000000001</v>
      </c>
      <c r="E18" s="1">
        <f t="shared" si="0"/>
        <v>0</v>
      </c>
      <c r="F18" s="62">
        <v>10.984500000000001</v>
      </c>
      <c r="G18" s="1">
        <f t="shared" si="1"/>
        <v>0</v>
      </c>
      <c r="H18" s="63">
        <v>5.34</v>
      </c>
      <c r="I18" s="1">
        <f t="shared" si="2"/>
        <v>0</v>
      </c>
      <c r="J18" s="62">
        <v>21.969000000000001</v>
      </c>
      <c r="K18" s="1">
        <f t="shared" si="3"/>
        <v>0</v>
      </c>
      <c r="L18" s="63">
        <v>0</v>
      </c>
      <c r="M18" s="1">
        <f t="shared" si="4"/>
        <v>0</v>
      </c>
      <c r="N18" s="63">
        <v>66.61</v>
      </c>
      <c r="O18" s="1">
        <f t="shared" si="5"/>
        <v>0</v>
      </c>
      <c r="P18" s="63">
        <v>219.69</v>
      </c>
      <c r="Q18" s="1">
        <f t="shared" si="6"/>
        <v>0</v>
      </c>
      <c r="R18" s="63">
        <v>201.37</v>
      </c>
      <c r="S18" s="1">
        <f t="shared" si="7"/>
        <v>0</v>
      </c>
      <c r="T18" s="63">
        <v>0</v>
      </c>
      <c r="U18" s="1">
        <f t="shared" si="8"/>
        <v>0</v>
      </c>
      <c r="V18" s="63">
        <v>0</v>
      </c>
      <c r="W18" s="1">
        <f t="shared" si="9"/>
        <v>0</v>
      </c>
      <c r="X18" s="63">
        <v>0</v>
      </c>
      <c r="Y18" s="1">
        <f t="shared" si="10"/>
        <v>0</v>
      </c>
      <c r="Z18" s="63">
        <v>6</v>
      </c>
      <c r="AA18" s="1">
        <f t="shared" si="11"/>
        <v>0</v>
      </c>
      <c r="AB18" s="63">
        <v>72.040000000000006</v>
      </c>
      <c r="AC18" s="1">
        <f t="shared" si="12"/>
        <v>0</v>
      </c>
      <c r="AD18" s="63">
        <v>4</v>
      </c>
      <c r="AE18" s="1">
        <f t="shared" si="13"/>
        <v>0</v>
      </c>
      <c r="AF18" s="63">
        <v>2</v>
      </c>
      <c r="AG18" s="1">
        <f t="shared" si="14"/>
        <v>0</v>
      </c>
      <c r="AH18" s="63">
        <v>0</v>
      </c>
      <c r="AI18" s="1">
        <f t="shared" si="15"/>
        <v>0</v>
      </c>
      <c r="AJ18" s="63">
        <v>0</v>
      </c>
      <c r="AK18" s="1">
        <f t="shared" si="16"/>
        <v>0</v>
      </c>
      <c r="AL18" s="63">
        <v>0</v>
      </c>
      <c r="AM18" s="1">
        <f t="shared" si="17"/>
        <v>0</v>
      </c>
      <c r="AN18" s="63">
        <v>1</v>
      </c>
      <c r="AO18" s="1">
        <f t="shared" si="18"/>
        <v>0</v>
      </c>
      <c r="AP18" s="63">
        <v>0</v>
      </c>
      <c r="AQ18" s="1">
        <f t="shared" si="19"/>
        <v>0</v>
      </c>
      <c r="AR18" s="63">
        <v>1</v>
      </c>
      <c r="AS18" s="1">
        <f t="shared" si="20"/>
        <v>0</v>
      </c>
      <c r="AT18" s="63">
        <v>1</v>
      </c>
      <c r="AU18" s="1">
        <f t="shared" si="21"/>
        <v>0</v>
      </c>
      <c r="AV18" s="63">
        <v>1</v>
      </c>
      <c r="AW18" s="1">
        <f t="shared" si="22"/>
        <v>0</v>
      </c>
      <c r="AX18" s="63"/>
      <c r="AY18" s="1">
        <f t="shared" si="23"/>
        <v>0</v>
      </c>
      <c r="AZ18" s="62">
        <f t="shared" si="61"/>
        <v>201.37</v>
      </c>
      <c r="BA18" s="1">
        <f t="shared" si="25"/>
        <v>0</v>
      </c>
      <c r="BB18" s="63">
        <v>0</v>
      </c>
      <c r="BC18" s="1">
        <f t="shared" si="26"/>
        <v>0</v>
      </c>
      <c r="BD18" s="63">
        <v>2</v>
      </c>
      <c r="BE18" s="1">
        <f t="shared" si="27"/>
        <v>0</v>
      </c>
      <c r="BF18" s="63">
        <v>0</v>
      </c>
      <c r="BG18" s="2">
        <f t="shared" si="28"/>
        <v>0</v>
      </c>
      <c r="BH18" s="63">
        <v>0</v>
      </c>
      <c r="BI18" s="2">
        <f t="shared" si="29"/>
        <v>0</v>
      </c>
      <c r="BJ18" s="41">
        <v>0</v>
      </c>
      <c r="BK18" s="2">
        <f t="shared" si="30"/>
        <v>0</v>
      </c>
      <c r="BL18" s="63">
        <v>0</v>
      </c>
      <c r="BM18" s="2">
        <f t="shared" si="31"/>
        <v>0</v>
      </c>
      <c r="BN18" s="63">
        <v>0</v>
      </c>
      <c r="BO18" s="2">
        <f t="shared" si="32"/>
        <v>0</v>
      </c>
      <c r="BP18" s="63">
        <v>5.2</v>
      </c>
      <c r="BQ18" s="1">
        <f t="shared" si="33"/>
        <v>0</v>
      </c>
      <c r="BR18" s="63">
        <v>0</v>
      </c>
      <c r="BS18" s="1">
        <f t="shared" si="34"/>
        <v>0</v>
      </c>
      <c r="BT18" s="63">
        <v>5</v>
      </c>
      <c r="BU18" s="1">
        <f t="shared" si="35"/>
        <v>0</v>
      </c>
      <c r="BV18" s="63">
        <v>6</v>
      </c>
      <c r="BW18" s="1">
        <f t="shared" si="36"/>
        <v>0</v>
      </c>
      <c r="BX18" s="63">
        <v>3</v>
      </c>
      <c r="BY18" s="1">
        <f t="shared" si="37"/>
        <v>0</v>
      </c>
      <c r="BZ18" s="63">
        <v>0</v>
      </c>
      <c r="CA18" s="1">
        <f t="shared" si="38"/>
        <v>0</v>
      </c>
      <c r="CB18" s="63">
        <v>0</v>
      </c>
      <c r="CC18" s="1">
        <f t="shared" si="39"/>
        <v>0</v>
      </c>
      <c r="CD18" s="63">
        <v>1</v>
      </c>
      <c r="CE18" s="1">
        <f t="shared" si="40"/>
        <v>0</v>
      </c>
      <c r="CF18" s="63">
        <v>3</v>
      </c>
      <c r="CG18" s="1">
        <f t="shared" si="41"/>
        <v>0</v>
      </c>
      <c r="CH18" s="63">
        <v>3</v>
      </c>
      <c r="CI18" s="1">
        <f t="shared" si="42"/>
        <v>0</v>
      </c>
      <c r="CJ18" s="63">
        <v>0</v>
      </c>
      <c r="CK18" s="1">
        <f t="shared" si="43"/>
        <v>0</v>
      </c>
      <c r="CL18" s="63">
        <v>1</v>
      </c>
      <c r="CM18" s="1">
        <f t="shared" si="44"/>
        <v>0</v>
      </c>
      <c r="CN18" s="63">
        <v>2</v>
      </c>
      <c r="CO18" s="1">
        <f t="shared" si="45"/>
        <v>0</v>
      </c>
      <c r="CP18" s="63">
        <v>4</v>
      </c>
      <c r="CQ18" s="1">
        <f t="shared" si="46"/>
        <v>0</v>
      </c>
      <c r="CR18" s="63">
        <v>0</v>
      </c>
      <c r="CS18" s="1">
        <f t="shared" si="47"/>
        <v>0</v>
      </c>
      <c r="CT18" s="63">
        <v>0</v>
      </c>
      <c r="CU18" s="1">
        <f t="shared" si="48"/>
        <v>0</v>
      </c>
      <c r="CV18" s="63">
        <v>1</v>
      </c>
      <c r="CW18" s="2">
        <f t="shared" si="49"/>
        <v>0</v>
      </c>
      <c r="CX18" s="62">
        <v>1</v>
      </c>
      <c r="CY18" s="1">
        <f t="shared" si="50"/>
        <v>0</v>
      </c>
      <c r="CZ18" s="62">
        <v>0</v>
      </c>
      <c r="DA18" s="1">
        <f t="shared" si="51"/>
        <v>0</v>
      </c>
      <c r="DB18" s="62">
        <v>0</v>
      </c>
      <c r="DC18" s="1">
        <f t="shared" si="52"/>
        <v>0</v>
      </c>
      <c r="DD18" s="62">
        <v>0</v>
      </c>
      <c r="DE18" s="1">
        <f t="shared" si="53"/>
        <v>0</v>
      </c>
      <c r="DF18" s="62">
        <v>0</v>
      </c>
      <c r="DG18" s="1">
        <f t="shared" si="54"/>
        <v>0</v>
      </c>
      <c r="DH18" s="32">
        <f t="shared" si="55"/>
        <v>0</v>
      </c>
      <c r="DI18" s="33"/>
      <c r="DJ18" s="34">
        <f t="shared" si="56"/>
        <v>0</v>
      </c>
      <c r="DK18" s="33"/>
      <c r="DL18" s="34">
        <f t="shared" si="57"/>
        <v>0</v>
      </c>
      <c r="DM18" s="33"/>
      <c r="DN18" s="34">
        <f t="shared" si="58"/>
        <v>0</v>
      </c>
      <c r="DO18" s="34">
        <f t="shared" si="59"/>
        <v>0</v>
      </c>
      <c r="DP18" s="36">
        <f t="shared" si="60"/>
        <v>0</v>
      </c>
      <c r="DQ18" s="37"/>
    </row>
    <row r="19" spans="1:121" ht="15.5">
      <c r="A19" s="29"/>
      <c r="B19" s="84"/>
      <c r="C19" s="60" t="s">
        <v>140</v>
      </c>
      <c r="D19" s="61">
        <v>45.01</v>
      </c>
      <c r="E19" s="1">
        <f t="shared" si="0"/>
        <v>0</v>
      </c>
      <c r="F19" s="62">
        <v>45.01</v>
      </c>
      <c r="G19" s="1">
        <f t="shared" si="1"/>
        <v>0</v>
      </c>
      <c r="H19" s="63">
        <v>7.8250000000000002</v>
      </c>
      <c r="I19" s="1">
        <f t="shared" si="2"/>
        <v>0</v>
      </c>
      <c r="J19" s="62">
        <v>45.01</v>
      </c>
      <c r="K19" s="1">
        <f t="shared" si="3"/>
        <v>0</v>
      </c>
      <c r="L19" s="63">
        <v>25.82</v>
      </c>
      <c r="M19" s="1">
        <f t="shared" si="4"/>
        <v>0</v>
      </c>
      <c r="N19" s="63">
        <v>25.82</v>
      </c>
      <c r="O19" s="1">
        <f t="shared" si="5"/>
        <v>0</v>
      </c>
      <c r="P19" s="63">
        <v>90.02</v>
      </c>
      <c r="Q19" s="1">
        <f t="shared" si="6"/>
        <v>0</v>
      </c>
      <c r="R19" s="63">
        <v>54.58</v>
      </c>
      <c r="S19" s="1">
        <f t="shared" si="7"/>
        <v>0</v>
      </c>
      <c r="T19" s="63">
        <v>1</v>
      </c>
      <c r="U19" s="1">
        <f t="shared" si="8"/>
        <v>0</v>
      </c>
      <c r="V19" s="63">
        <v>4</v>
      </c>
      <c r="W19" s="1">
        <f t="shared" si="9"/>
        <v>0</v>
      </c>
      <c r="X19" s="63">
        <v>1</v>
      </c>
      <c r="Y19" s="1">
        <f t="shared" si="10"/>
        <v>0</v>
      </c>
      <c r="Z19" s="75">
        <v>4</v>
      </c>
      <c r="AA19" s="1">
        <f t="shared" si="11"/>
        <v>0</v>
      </c>
      <c r="AB19" s="75">
        <v>0</v>
      </c>
      <c r="AC19" s="1">
        <f t="shared" si="12"/>
        <v>0</v>
      </c>
      <c r="AD19" s="63">
        <v>0</v>
      </c>
      <c r="AE19" s="1">
        <f t="shared" si="13"/>
        <v>0</v>
      </c>
      <c r="AF19" s="63">
        <v>0</v>
      </c>
      <c r="AG19" s="1">
        <f t="shared" si="14"/>
        <v>0</v>
      </c>
      <c r="AH19" s="63">
        <v>1</v>
      </c>
      <c r="AI19" s="1">
        <f t="shared" si="15"/>
        <v>0</v>
      </c>
      <c r="AJ19" s="63">
        <v>1</v>
      </c>
      <c r="AK19" s="1">
        <f t="shared" si="16"/>
        <v>0</v>
      </c>
      <c r="AL19" s="63">
        <v>1</v>
      </c>
      <c r="AM19" s="1">
        <f t="shared" si="17"/>
        <v>0</v>
      </c>
      <c r="AN19" s="63">
        <v>1</v>
      </c>
      <c r="AO19" s="1">
        <f t="shared" si="18"/>
        <v>0</v>
      </c>
      <c r="AP19" s="64">
        <v>1</v>
      </c>
      <c r="AQ19" s="1">
        <f t="shared" si="19"/>
        <v>0</v>
      </c>
      <c r="AR19" s="63">
        <v>2.5</v>
      </c>
      <c r="AS19" s="1">
        <f t="shared" si="20"/>
        <v>0</v>
      </c>
      <c r="AT19" s="63">
        <v>1</v>
      </c>
      <c r="AU19" s="1">
        <f t="shared" si="21"/>
        <v>0</v>
      </c>
      <c r="AV19" s="63">
        <v>1</v>
      </c>
      <c r="AW19" s="1">
        <f t="shared" si="22"/>
        <v>0</v>
      </c>
      <c r="AX19" s="63"/>
      <c r="AY19" s="1">
        <f t="shared" si="23"/>
        <v>0</v>
      </c>
      <c r="AZ19" s="62">
        <f t="shared" si="61"/>
        <v>54.58</v>
      </c>
      <c r="BA19" s="1">
        <f t="shared" si="25"/>
        <v>0</v>
      </c>
      <c r="BB19" s="63">
        <v>0</v>
      </c>
      <c r="BC19" s="1">
        <f t="shared" si="26"/>
        <v>0</v>
      </c>
      <c r="BD19" s="63">
        <v>3</v>
      </c>
      <c r="BE19" s="1">
        <f t="shared" si="27"/>
        <v>0</v>
      </c>
      <c r="BF19" s="63">
        <v>0</v>
      </c>
      <c r="BG19" s="2">
        <f t="shared" si="28"/>
        <v>0</v>
      </c>
      <c r="BH19" s="63">
        <v>0</v>
      </c>
      <c r="BI19" s="2">
        <f t="shared" si="29"/>
        <v>0</v>
      </c>
      <c r="BJ19" s="41">
        <v>0</v>
      </c>
      <c r="BK19" s="2">
        <f t="shared" si="30"/>
        <v>0</v>
      </c>
      <c r="BL19" s="63">
        <v>7</v>
      </c>
      <c r="BM19" s="2">
        <f t="shared" si="31"/>
        <v>0</v>
      </c>
      <c r="BN19" s="63">
        <v>0</v>
      </c>
      <c r="BO19" s="2">
        <f t="shared" si="32"/>
        <v>0</v>
      </c>
      <c r="BP19" s="63">
        <v>5.5</v>
      </c>
      <c r="BQ19" s="1">
        <f t="shared" si="33"/>
        <v>0</v>
      </c>
      <c r="BR19" s="63">
        <v>4.68</v>
      </c>
      <c r="BS19" s="1">
        <f t="shared" si="34"/>
        <v>0</v>
      </c>
      <c r="BT19" s="63">
        <v>3</v>
      </c>
      <c r="BU19" s="1">
        <f t="shared" si="35"/>
        <v>0</v>
      </c>
      <c r="BV19" s="63">
        <v>0</v>
      </c>
      <c r="BW19" s="1">
        <f t="shared" si="36"/>
        <v>0</v>
      </c>
      <c r="BX19" s="63">
        <v>0</v>
      </c>
      <c r="BY19" s="1">
        <f t="shared" si="37"/>
        <v>0</v>
      </c>
      <c r="BZ19" s="63">
        <v>2</v>
      </c>
      <c r="CA19" s="1">
        <f t="shared" si="38"/>
        <v>0</v>
      </c>
      <c r="CB19" s="63">
        <v>1</v>
      </c>
      <c r="CC19" s="1">
        <f t="shared" si="39"/>
        <v>0</v>
      </c>
      <c r="CD19" s="63">
        <v>1</v>
      </c>
      <c r="CE19" s="1">
        <f t="shared" si="40"/>
        <v>0</v>
      </c>
      <c r="CF19" s="63">
        <v>3</v>
      </c>
      <c r="CG19" s="1">
        <f t="shared" si="41"/>
        <v>0</v>
      </c>
      <c r="CH19" s="63">
        <v>3</v>
      </c>
      <c r="CI19" s="1">
        <f t="shared" si="42"/>
        <v>0</v>
      </c>
      <c r="CJ19" s="63">
        <v>1</v>
      </c>
      <c r="CK19" s="1">
        <f t="shared" si="43"/>
        <v>0</v>
      </c>
      <c r="CL19" s="63">
        <v>1</v>
      </c>
      <c r="CM19" s="1">
        <f t="shared" si="44"/>
        <v>0</v>
      </c>
      <c r="CN19" s="63">
        <v>5.5</v>
      </c>
      <c r="CO19" s="1">
        <f t="shared" si="45"/>
        <v>0</v>
      </c>
      <c r="CP19" s="63">
        <v>5.5</v>
      </c>
      <c r="CQ19" s="1">
        <f t="shared" si="46"/>
        <v>0</v>
      </c>
      <c r="CR19" s="63">
        <v>0</v>
      </c>
      <c r="CS19" s="1">
        <f t="shared" si="47"/>
        <v>0</v>
      </c>
      <c r="CT19" s="63">
        <v>0</v>
      </c>
      <c r="CU19" s="1">
        <f t="shared" si="48"/>
        <v>0</v>
      </c>
      <c r="CV19" s="63">
        <v>1</v>
      </c>
      <c r="CW19" s="2">
        <f t="shared" si="49"/>
        <v>0</v>
      </c>
      <c r="CX19" s="62">
        <v>1</v>
      </c>
      <c r="CY19" s="1">
        <f t="shared" si="50"/>
        <v>0</v>
      </c>
      <c r="CZ19" s="62">
        <v>1</v>
      </c>
      <c r="DA19" s="1">
        <f t="shared" si="51"/>
        <v>0</v>
      </c>
      <c r="DB19" s="62">
        <v>0</v>
      </c>
      <c r="DC19" s="1">
        <f t="shared" si="52"/>
        <v>0</v>
      </c>
      <c r="DD19" s="62">
        <v>0</v>
      </c>
      <c r="DE19" s="1">
        <f t="shared" si="53"/>
        <v>0</v>
      </c>
      <c r="DF19" s="62">
        <v>0</v>
      </c>
      <c r="DG19" s="1">
        <f t="shared" si="54"/>
        <v>0</v>
      </c>
      <c r="DH19" s="32">
        <f t="shared" si="55"/>
        <v>0</v>
      </c>
      <c r="DI19" s="33"/>
      <c r="DJ19" s="34">
        <f t="shared" si="56"/>
        <v>0</v>
      </c>
      <c r="DK19" s="33"/>
      <c r="DL19" s="34">
        <f t="shared" si="57"/>
        <v>0</v>
      </c>
      <c r="DM19" s="33"/>
      <c r="DN19" s="34">
        <f t="shared" si="58"/>
        <v>0</v>
      </c>
      <c r="DO19" s="34">
        <f t="shared" si="59"/>
        <v>0</v>
      </c>
      <c r="DP19" s="36">
        <f t="shared" si="60"/>
        <v>0</v>
      </c>
      <c r="DQ19" s="37"/>
    </row>
    <row r="20" spans="1:121" ht="15.5">
      <c r="A20" s="29"/>
      <c r="B20" s="84"/>
      <c r="C20" s="60" t="s">
        <v>142</v>
      </c>
      <c r="D20" s="61">
        <v>10.608000000000001</v>
      </c>
      <c r="E20" s="1">
        <f t="shared" si="0"/>
        <v>0</v>
      </c>
      <c r="F20" s="62">
        <v>10.608000000000001</v>
      </c>
      <c r="G20" s="1">
        <f t="shared" si="1"/>
        <v>0</v>
      </c>
      <c r="H20" s="63">
        <v>4.5999999999999996</v>
      </c>
      <c r="I20" s="1">
        <f t="shared" si="2"/>
        <v>0</v>
      </c>
      <c r="J20" s="62">
        <v>10.608000000000001</v>
      </c>
      <c r="K20" s="1">
        <f t="shared" si="3"/>
        <v>0</v>
      </c>
      <c r="L20" s="63">
        <v>15.866999999999999</v>
      </c>
      <c r="M20" s="1">
        <f t="shared" si="4"/>
        <v>0</v>
      </c>
      <c r="N20" s="63">
        <v>52.89</v>
      </c>
      <c r="O20" s="1">
        <f t="shared" si="5"/>
        <v>0</v>
      </c>
      <c r="P20" s="63">
        <v>106.08</v>
      </c>
      <c r="Q20" s="1">
        <f t="shared" si="6"/>
        <v>0</v>
      </c>
      <c r="R20" s="63">
        <v>43.35</v>
      </c>
      <c r="S20" s="1">
        <f t="shared" si="7"/>
        <v>0</v>
      </c>
      <c r="T20" s="63">
        <v>0</v>
      </c>
      <c r="U20" s="1">
        <f t="shared" si="8"/>
        <v>0</v>
      </c>
      <c r="V20" s="63">
        <v>0</v>
      </c>
      <c r="W20" s="1">
        <f t="shared" si="9"/>
        <v>0</v>
      </c>
      <c r="X20" s="63">
        <v>0</v>
      </c>
      <c r="Y20" s="1">
        <f t="shared" si="10"/>
        <v>0</v>
      </c>
      <c r="Z20" s="75">
        <v>3</v>
      </c>
      <c r="AA20" s="1">
        <f t="shared" si="11"/>
        <v>0</v>
      </c>
      <c r="AB20" s="75">
        <v>12.5</v>
      </c>
      <c r="AC20" s="1">
        <f t="shared" si="12"/>
        <v>0</v>
      </c>
      <c r="AD20" s="63">
        <v>1</v>
      </c>
      <c r="AE20" s="1">
        <f t="shared" si="13"/>
        <v>0</v>
      </c>
      <c r="AF20" s="63">
        <v>0</v>
      </c>
      <c r="AG20" s="1">
        <f t="shared" si="14"/>
        <v>0</v>
      </c>
      <c r="AH20" s="63">
        <v>1</v>
      </c>
      <c r="AI20" s="1">
        <f t="shared" si="15"/>
        <v>0</v>
      </c>
      <c r="AJ20" s="63">
        <v>1</v>
      </c>
      <c r="AK20" s="1">
        <f t="shared" si="16"/>
        <v>0</v>
      </c>
      <c r="AL20" s="63">
        <v>0</v>
      </c>
      <c r="AM20" s="1">
        <f t="shared" si="17"/>
        <v>0</v>
      </c>
      <c r="AN20" s="63">
        <v>1</v>
      </c>
      <c r="AO20" s="1">
        <f t="shared" si="18"/>
        <v>0</v>
      </c>
      <c r="AP20" s="64">
        <v>1</v>
      </c>
      <c r="AQ20" s="1">
        <f t="shared" si="19"/>
        <v>0</v>
      </c>
      <c r="AR20" s="63">
        <v>1</v>
      </c>
      <c r="AS20" s="1">
        <f t="shared" si="20"/>
        <v>0</v>
      </c>
      <c r="AT20" s="63">
        <v>1</v>
      </c>
      <c r="AU20" s="1">
        <f t="shared" si="21"/>
        <v>0</v>
      </c>
      <c r="AV20" s="63">
        <v>1</v>
      </c>
      <c r="AW20" s="1">
        <f t="shared" si="22"/>
        <v>0</v>
      </c>
      <c r="AX20" s="63"/>
      <c r="AY20" s="1">
        <f t="shared" si="23"/>
        <v>0</v>
      </c>
      <c r="AZ20" s="62">
        <f t="shared" si="61"/>
        <v>43.35</v>
      </c>
      <c r="BA20" s="1">
        <f t="shared" si="25"/>
        <v>0</v>
      </c>
      <c r="BB20" s="63">
        <v>0</v>
      </c>
      <c r="BC20" s="1">
        <f t="shared" si="26"/>
        <v>0</v>
      </c>
      <c r="BD20" s="63">
        <v>1</v>
      </c>
      <c r="BE20" s="1">
        <f t="shared" si="27"/>
        <v>0</v>
      </c>
      <c r="BF20" s="63">
        <v>0</v>
      </c>
      <c r="BG20" s="2">
        <f t="shared" si="28"/>
        <v>0</v>
      </c>
      <c r="BH20" s="63">
        <v>0</v>
      </c>
      <c r="BI20" s="2">
        <f t="shared" si="29"/>
        <v>0</v>
      </c>
      <c r="BJ20" s="41">
        <v>0</v>
      </c>
      <c r="BK20" s="2">
        <f t="shared" si="30"/>
        <v>0</v>
      </c>
      <c r="BL20" s="63">
        <v>5</v>
      </c>
      <c r="BM20" s="2">
        <f t="shared" si="31"/>
        <v>0</v>
      </c>
      <c r="BN20" s="63">
        <v>0</v>
      </c>
      <c r="BO20" s="2">
        <f t="shared" si="32"/>
        <v>0</v>
      </c>
      <c r="BP20" s="63">
        <v>2.2999999999999998</v>
      </c>
      <c r="BQ20" s="1">
        <f t="shared" si="33"/>
        <v>0</v>
      </c>
      <c r="BR20" s="63">
        <v>4.08</v>
      </c>
      <c r="BS20" s="1">
        <f t="shared" si="34"/>
        <v>0</v>
      </c>
      <c r="BT20" s="63">
        <v>3</v>
      </c>
      <c r="BU20" s="1">
        <f t="shared" si="35"/>
        <v>0</v>
      </c>
      <c r="BV20" s="63">
        <v>0</v>
      </c>
      <c r="BW20" s="1">
        <f t="shared" si="36"/>
        <v>0</v>
      </c>
      <c r="BX20" s="63">
        <v>0</v>
      </c>
      <c r="BY20" s="1">
        <f t="shared" si="37"/>
        <v>0</v>
      </c>
      <c r="BZ20" s="63">
        <v>2</v>
      </c>
      <c r="CA20" s="1">
        <f t="shared" si="38"/>
        <v>0</v>
      </c>
      <c r="CB20" s="63">
        <v>1</v>
      </c>
      <c r="CC20" s="1">
        <f t="shared" si="39"/>
        <v>0</v>
      </c>
      <c r="CD20" s="63">
        <v>1</v>
      </c>
      <c r="CE20" s="1">
        <f t="shared" si="40"/>
        <v>0</v>
      </c>
      <c r="CF20" s="63">
        <v>0</v>
      </c>
      <c r="CG20" s="1">
        <f t="shared" si="41"/>
        <v>0</v>
      </c>
      <c r="CH20" s="63">
        <v>0</v>
      </c>
      <c r="CI20" s="1">
        <f t="shared" si="42"/>
        <v>0</v>
      </c>
      <c r="CJ20" s="63">
        <v>1</v>
      </c>
      <c r="CK20" s="1">
        <f t="shared" si="43"/>
        <v>0</v>
      </c>
      <c r="CL20" s="63">
        <v>1</v>
      </c>
      <c r="CM20" s="1">
        <f t="shared" si="44"/>
        <v>0</v>
      </c>
      <c r="CN20" s="63">
        <v>2.2999999999999998</v>
      </c>
      <c r="CO20" s="1">
        <f t="shared" si="45"/>
        <v>0</v>
      </c>
      <c r="CP20" s="63">
        <v>2.2999999999999998</v>
      </c>
      <c r="CQ20" s="1">
        <f t="shared" si="46"/>
        <v>0</v>
      </c>
      <c r="CR20" s="63">
        <v>0</v>
      </c>
      <c r="CS20" s="1">
        <f t="shared" si="47"/>
        <v>0</v>
      </c>
      <c r="CT20" s="63">
        <v>0</v>
      </c>
      <c r="CU20" s="1">
        <f t="shared" si="48"/>
        <v>0</v>
      </c>
      <c r="CV20" s="63">
        <v>1</v>
      </c>
      <c r="CW20" s="2">
        <f t="shared" si="49"/>
        <v>0</v>
      </c>
      <c r="CX20" s="62">
        <v>0</v>
      </c>
      <c r="CY20" s="1">
        <f t="shared" si="50"/>
        <v>0</v>
      </c>
      <c r="CZ20" s="62">
        <v>0</v>
      </c>
      <c r="DA20" s="1">
        <f t="shared" si="51"/>
        <v>0</v>
      </c>
      <c r="DB20" s="62">
        <v>0</v>
      </c>
      <c r="DC20" s="1">
        <f t="shared" si="52"/>
        <v>0</v>
      </c>
      <c r="DD20" s="62">
        <v>0</v>
      </c>
      <c r="DE20" s="1">
        <f t="shared" si="53"/>
        <v>0</v>
      </c>
      <c r="DF20" s="62">
        <v>0</v>
      </c>
      <c r="DG20" s="1">
        <f t="shared" si="54"/>
        <v>0</v>
      </c>
      <c r="DH20" s="32">
        <f t="shared" si="55"/>
        <v>0</v>
      </c>
      <c r="DI20" s="33"/>
      <c r="DJ20" s="34">
        <f t="shared" si="56"/>
        <v>0</v>
      </c>
      <c r="DK20" s="33"/>
      <c r="DL20" s="34">
        <f t="shared" si="57"/>
        <v>0</v>
      </c>
      <c r="DM20" s="33"/>
      <c r="DN20" s="34">
        <f t="shared" si="58"/>
        <v>0</v>
      </c>
      <c r="DO20" s="34">
        <f t="shared" si="59"/>
        <v>0</v>
      </c>
      <c r="DP20" s="36">
        <f t="shared" si="60"/>
        <v>0</v>
      </c>
      <c r="DQ20" s="37"/>
    </row>
    <row r="21" spans="1:121" ht="15.5">
      <c r="A21" s="29"/>
      <c r="B21" s="84"/>
      <c r="C21" s="60" t="s">
        <v>146</v>
      </c>
      <c r="D21" s="61">
        <v>44.52</v>
      </c>
      <c r="E21" s="1">
        <f t="shared" si="0"/>
        <v>0</v>
      </c>
      <c r="F21" s="62">
        <v>29.680000000000003</v>
      </c>
      <c r="G21" s="1">
        <f t="shared" si="1"/>
        <v>0</v>
      </c>
      <c r="H21" s="63">
        <v>8.2040000000000006</v>
      </c>
      <c r="I21" s="1">
        <f t="shared" si="2"/>
        <v>0</v>
      </c>
      <c r="J21" s="62">
        <v>29.680000000000003</v>
      </c>
      <c r="K21" s="1">
        <f t="shared" si="3"/>
        <v>0</v>
      </c>
      <c r="L21" s="63">
        <v>26.445</v>
      </c>
      <c r="M21" s="1">
        <f t="shared" si="4"/>
        <v>0</v>
      </c>
      <c r="N21" s="63">
        <v>52.89</v>
      </c>
      <c r="O21" s="1">
        <f t="shared" si="5"/>
        <v>0</v>
      </c>
      <c r="P21" s="63">
        <v>148.4</v>
      </c>
      <c r="Q21" s="1">
        <f t="shared" si="6"/>
        <v>0</v>
      </c>
      <c r="R21" s="63">
        <v>138.43</v>
      </c>
      <c r="S21" s="1">
        <f t="shared" si="7"/>
        <v>0</v>
      </c>
      <c r="T21" s="63">
        <v>1</v>
      </c>
      <c r="U21" s="1">
        <f t="shared" si="8"/>
        <v>0</v>
      </c>
      <c r="V21" s="63">
        <v>2</v>
      </c>
      <c r="W21" s="1">
        <f t="shared" si="9"/>
        <v>0</v>
      </c>
      <c r="X21" s="63"/>
      <c r="Y21" s="1">
        <f t="shared" si="10"/>
        <v>0</v>
      </c>
      <c r="Z21" s="63">
        <v>3</v>
      </c>
      <c r="AA21" s="1">
        <f t="shared" si="11"/>
        <v>0</v>
      </c>
      <c r="AB21" s="63">
        <v>17.2</v>
      </c>
      <c r="AC21" s="1">
        <f t="shared" si="12"/>
        <v>0</v>
      </c>
      <c r="AD21" s="63">
        <v>1</v>
      </c>
      <c r="AE21" s="1">
        <f t="shared" si="13"/>
        <v>0</v>
      </c>
      <c r="AF21" s="63">
        <v>0</v>
      </c>
      <c r="AG21" s="1">
        <f t="shared" si="14"/>
        <v>0</v>
      </c>
      <c r="AH21" s="63">
        <v>0</v>
      </c>
      <c r="AI21" s="1">
        <f t="shared" si="15"/>
        <v>0</v>
      </c>
      <c r="AJ21" s="63">
        <v>1</v>
      </c>
      <c r="AK21" s="1">
        <f t="shared" si="16"/>
        <v>0</v>
      </c>
      <c r="AL21" s="63">
        <v>1</v>
      </c>
      <c r="AM21" s="1">
        <f t="shared" si="17"/>
        <v>0</v>
      </c>
      <c r="AN21" s="63">
        <v>1</v>
      </c>
      <c r="AO21" s="1">
        <f t="shared" si="18"/>
        <v>0</v>
      </c>
      <c r="AP21" s="64">
        <v>1</v>
      </c>
      <c r="AQ21" s="1">
        <f t="shared" si="19"/>
        <v>0</v>
      </c>
      <c r="AR21" s="63">
        <v>1</v>
      </c>
      <c r="AS21" s="1">
        <f t="shared" si="20"/>
        <v>0</v>
      </c>
      <c r="AT21" s="63">
        <v>1</v>
      </c>
      <c r="AU21" s="1">
        <f t="shared" si="21"/>
        <v>0</v>
      </c>
      <c r="AV21" s="63">
        <v>1</v>
      </c>
      <c r="AW21" s="1">
        <f t="shared" si="22"/>
        <v>0</v>
      </c>
      <c r="AX21" s="63"/>
      <c r="AY21" s="1">
        <f t="shared" si="23"/>
        <v>0</v>
      </c>
      <c r="AZ21" s="62">
        <f t="shared" si="61"/>
        <v>138.43</v>
      </c>
      <c r="BA21" s="1">
        <f t="shared" si="25"/>
        <v>0</v>
      </c>
      <c r="BB21" s="63">
        <v>0</v>
      </c>
      <c r="BC21" s="1">
        <f t="shared" si="26"/>
        <v>0</v>
      </c>
      <c r="BD21" s="63">
        <v>1</v>
      </c>
      <c r="BE21" s="1">
        <f t="shared" si="27"/>
        <v>0</v>
      </c>
      <c r="BF21" s="63">
        <v>0</v>
      </c>
      <c r="BG21" s="2">
        <f t="shared" si="28"/>
        <v>0</v>
      </c>
      <c r="BH21" s="63">
        <v>0</v>
      </c>
      <c r="BI21" s="2">
        <f t="shared" si="29"/>
        <v>0</v>
      </c>
      <c r="BJ21" s="41">
        <v>0</v>
      </c>
      <c r="BK21" s="2">
        <f t="shared" si="30"/>
        <v>0</v>
      </c>
      <c r="BL21" s="63">
        <v>8</v>
      </c>
      <c r="BM21" s="2">
        <f t="shared" si="31"/>
        <v>0</v>
      </c>
      <c r="BN21" s="63">
        <v>0</v>
      </c>
      <c r="BO21" s="2">
        <f t="shared" si="32"/>
        <v>0</v>
      </c>
      <c r="BP21" s="63">
        <v>5.2</v>
      </c>
      <c r="BQ21" s="1">
        <f t="shared" si="33"/>
        <v>0</v>
      </c>
      <c r="BR21" s="63">
        <v>5.6</v>
      </c>
      <c r="BS21" s="1">
        <f t="shared" si="34"/>
        <v>0</v>
      </c>
      <c r="BT21" s="63">
        <v>5</v>
      </c>
      <c r="BU21" s="1">
        <f t="shared" si="35"/>
        <v>0</v>
      </c>
      <c r="BV21" s="63">
        <v>0</v>
      </c>
      <c r="BW21" s="1">
        <f t="shared" si="36"/>
        <v>0</v>
      </c>
      <c r="BX21" s="63">
        <v>0</v>
      </c>
      <c r="BY21" s="1">
        <f t="shared" si="37"/>
        <v>0</v>
      </c>
      <c r="BZ21" s="63">
        <v>3</v>
      </c>
      <c r="CA21" s="1">
        <f t="shared" si="38"/>
        <v>0</v>
      </c>
      <c r="CB21" s="63">
        <v>2</v>
      </c>
      <c r="CC21" s="1">
        <f t="shared" si="39"/>
        <v>0</v>
      </c>
      <c r="CD21" s="63">
        <v>1</v>
      </c>
      <c r="CE21" s="1">
        <f t="shared" si="40"/>
        <v>0</v>
      </c>
      <c r="CF21" s="63">
        <v>3</v>
      </c>
      <c r="CG21" s="1">
        <f t="shared" si="41"/>
        <v>0</v>
      </c>
      <c r="CH21" s="63">
        <v>3</v>
      </c>
      <c r="CI21" s="1">
        <f t="shared" si="42"/>
        <v>0</v>
      </c>
      <c r="CJ21" s="63">
        <v>1</v>
      </c>
      <c r="CK21" s="1">
        <f t="shared" si="43"/>
        <v>0</v>
      </c>
      <c r="CL21" s="63">
        <v>1</v>
      </c>
      <c r="CM21" s="1">
        <f t="shared" si="44"/>
        <v>0</v>
      </c>
      <c r="CN21" s="63">
        <v>3.5</v>
      </c>
      <c r="CO21" s="1">
        <f t="shared" si="45"/>
        <v>0</v>
      </c>
      <c r="CP21" s="63">
        <v>5.2</v>
      </c>
      <c r="CQ21" s="1">
        <f t="shared" si="46"/>
        <v>0</v>
      </c>
      <c r="CR21" s="63">
        <v>0</v>
      </c>
      <c r="CS21" s="1">
        <f t="shared" si="47"/>
        <v>0</v>
      </c>
      <c r="CT21" s="63">
        <v>1</v>
      </c>
      <c r="CU21" s="1">
        <f t="shared" si="48"/>
        <v>0</v>
      </c>
      <c r="CV21" s="63">
        <v>1</v>
      </c>
      <c r="CW21" s="2">
        <f t="shared" si="49"/>
        <v>0</v>
      </c>
      <c r="CX21" s="62">
        <v>1</v>
      </c>
      <c r="CY21" s="1">
        <f t="shared" si="50"/>
        <v>0</v>
      </c>
      <c r="CZ21" s="62">
        <v>0</v>
      </c>
      <c r="DA21" s="1">
        <f t="shared" si="51"/>
        <v>0</v>
      </c>
      <c r="DB21" s="62">
        <v>0</v>
      </c>
      <c r="DC21" s="1">
        <f t="shared" si="52"/>
        <v>0</v>
      </c>
      <c r="DD21" s="62">
        <v>0</v>
      </c>
      <c r="DE21" s="1">
        <f t="shared" si="53"/>
        <v>0</v>
      </c>
      <c r="DF21" s="62">
        <v>0</v>
      </c>
      <c r="DG21" s="1">
        <f t="shared" si="54"/>
        <v>0</v>
      </c>
      <c r="DH21" s="32">
        <f t="shared" si="55"/>
        <v>0</v>
      </c>
      <c r="DI21" s="33"/>
      <c r="DJ21" s="34">
        <f t="shared" si="56"/>
        <v>0</v>
      </c>
      <c r="DK21" s="33"/>
      <c r="DL21" s="34">
        <f t="shared" si="57"/>
        <v>0</v>
      </c>
      <c r="DM21" s="33"/>
      <c r="DN21" s="34">
        <f t="shared" si="58"/>
        <v>0</v>
      </c>
      <c r="DO21" s="34">
        <f t="shared" si="59"/>
        <v>0</v>
      </c>
      <c r="DP21" s="36">
        <f t="shared" si="60"/>
        <v>0</v>
      </c>
      <c r="DQ21" s="37"/>
    </row>
    <row r="22" spans="1:121" ht="28">
      <c r="A22" s="29"/>
      <c r="B22" s="84"/>
      <c r="C22" s="60" t="s">
        <v>147</v>
      </c>
      <c r="D22" s="61">
        <v>25.472999999999999</v>
      </c>
      <c r="E22" s="1">
        <f t="shared" si="0"/>
        <v>0</v>
      </c>
      <c r="F22" s="62">
        <v>25.472999999999999</v>
      </c>
      <c r="G22" s="1">
        <f t="shared" si="1"/>
        <v>0</v>
      </c>
      <c r="H22" s="63">
        <v>8.5359999999999996</v>
      </c>
      <c r="I22" s="1">
        <f t="shared" si="2"/>
        <v>0</v>
      </c>
      <c r="J22" s="62">
        <v>25.472999999999999</v>
      </c>
      <c r="K22" s="1">
        <f t="shared" si="3"/>
        <v>0</v>
      </c>
      <c r="L22" s="63">
        <v>0</v>
      </c>
      <c r="M22" s="1">
        <f t="shared" si="4"/>
        <v>0</v>
      </c>
      <c r="N22" s="63">
        <v>27.5</v>
      </c>
      <c r="O22" s="1">
        <f t="shared" si="5"/>
        <v>0</v>
      </c>
      <c r="P22" s="63">
        <v>169.82</v>
      </c>
      <c r="Q22" s="1">
        <f t="shared" si="6"/>
        <v>0</v>
      </c>
      <c r="R22" s="63">
        <v>153.03</v>
      </c>
      <c r="S22" s="1">
        <f t="shared" si="7"/>
        <v>0</v>
      </c>
      <c r="T22" s="63">
        <v>1</v>
      </c>
      <c r="U22" s="1">
        <f t="shared" si="8"/>
        <v>0</v>
      </c>
      <c r="V22" s="63">
        <v>0</v>
      </c>
      <c r="W22" s="1">
        <f t="shared" si="9"/>
        <v>0</v>
      </c>
      <c r="X22" s="63">
        <v>0</v>
      </c>
      <c r="Y22" s="1">
        <f t="shared" si="10"/>
        <v>0</v>
      </c>
      <c r="Z22" s="63">
        <v>3</v>
      </c>
      <c r="AA22" s="1">
        <f t="shared" si="11"/>
        <v>0</v>
      </c>
      <c r="AB22" s="63">
        <v>41.24</v>
      </c>
      <c r="AC22" s="1">
        <f t="shared" si="12"/>
        <v>0</v>
      </c>
      <c r="AD22" s="63">
        <v>2</v>
      </c>
      <c r="AE22" s="1">
        <f t="shared" si="13"/>
        <v>0</v>
      </c>
      <c r="AF22" s="63">
        <v>0</v>
      </c>
      <c r="AG22" s="1">
        <f t="shared" si="14"/>
        <v>0</v>
      </c>
      <c r="AH22" s="63">
        <v>0</v>
      </c>
      <c r="AI22" s="1">
        <f t="shared" si="15"/>
        <v>0</v>
      </c>
      <c r="AJ22" s="63">
        <v>1</v>
      </c>
      <c r="AK22" s="1">
        <f t="shared" si="16"/>
        <v>0</v>
      </c>
      <c r="AL22" s="63">
        <v>1</v>
      </c>
      <c r="AM22" s="1">
        <f t="shared" si="17"/>
        <v>0</v>
      </c>
      <c r="AN22" s="63">
        <v>1</v>
      </c>
      <c r="AO22" s="1">
        <f t="shared" si="18"/>
        <v>0</v>
      </c>
      <c r="AP22" s="64">
        <v>1</v>
      </c>
      <c r="AQ22" s="1">
        <f t="shared" si="19"/>
        <v>0</v>
      </c>
      <c r="AR22" s="63">
        <v>1</v>
      </c>
      <c r="AS22" s="1">
        <f t="shared" si="20"/>
        <v>0</v>
      </c>
      <c r="AT22" s="63">
        <v>1</v>
      </c>
      <c r="AU22" s="1">
        <f t="shared" si="21"/>
        <v>0</v>
      </c>
      <c r="AV22" s="63">
        <v>1</v>
      </c>
      <c r="AW22" s="1">
        <f t="shared" si="22"/>
        <v>0</v>
      </c>
      <c r="AX22" s="63"/>
      <c r="AY22" s="1">
        <f t="shared" si="23"/>
        <v>0</v>
      </c>
      <c r="AZ22" s="62">
        <f t="shared" si="61"/>
        <v>153.03</v>
      </c>
      <c r="BA22" s="1">
        <f t="shared" si="25"/>
        <v>0</v>
      </c>
      <c r="BB22" s="63">
        <v>0</v>
      </c>
      <c r="BC22" s="1">
        <f t="shared" si="26"/>
        <v>0</v>
      </c>
      <c r="BD22" s="63">
        <v>2</v>
      </c>
      <c r="BE22" s="1">
        <f t="shared" si="27"/>
        <v>0</v>
      </c>
      <c r="BF22" s="63">
        <v>0</v>
      </c>
      <c r="BG22" s="2">
        <f t="shared" si="28"/>
        <v>0</v>
      </c>
      <c r="BH22" s="63">
        <v>0</v>
      </c>
      <c r="BI22" s="2">
        <f t="shared" si="29"/>
        <v>0</v>
      </c>
      <c r="BJ22" s="41">
        <v>0</v>
      </c>
      <c r="BK22" s="2">
        <f t="shared" si="30"/>
        <v>0</v>
      </c>
      <c r="BL22" s="63">
        <v>18</v>
      </c>
      <c r="BM22" s="2">
        <f t="shared" si="31"/>
        <v>0</v>
      </c>
      <c r="BN22" s="63">
        <v>0</v>
      </c>
      <c r="BO22" s="2">
        <f t="shared" si="32"/>
        <v>0</v>
      </c>
      <c r="BP22" s="63">
        <v>0</v>
      </c>
      <c r="BQ22" s="1">
        <f t="shared" si="33"/>
        <v>0</v>
      </c>
      <c r="BR22" s="63">
        <v>0</v>
      </c>
      <c r="BS22" s="1">
        <f t="shared" si="34"/>
        <v>0</v>
      </c>
      <c r="BT22" s="63">
        <v>3</v>
      </c>
      <c r="BU22" s="1">
        <f t="shared" si="35"/>
        <v>0</v>
      </c>
      <c r="BV22" s="63">
        <v>2</v>
      </c>
      <c r="BW22" s="1">
        <f t="shared" si="36"/>
        <v>0</v>
      </c>
      <c r="BX22" s="63">
        <v>1</v>
      </c>
      <c r="BY22" s="1">
        <f t="shared" si="37"/>
        <v>0</v>
      </c>
      <c r="BZ22" s="63">
        <v>0</v>
      </c>
      <c r="CA22" s="1">
        <f t="shared" si="38"/>
        <v>0</v>
      </c>
      <c r="CB22" s="63">
        <v>0</v>
      </c>
      <c r="CC22" s="1">
        <f t="shared" si="39"/>
        <v>0</v>
      </c>
      <c r="CD22" s="63">
        <v>0</v>
      </c>
      <c r="CE22" s="1">
        <f t="shared" si="40"/>
        <v>0</v>
      </c>
      <c r="CF22" s="63">
        <v>0</v>
      </c>
      <c r="CG22" s="1">
        <f t="shared" si="41"/>
        <v>0</v>
      </c>
      <c r="CH22" s="63">
        <v>0</v>
      </c>
      <c r="CI22" s="1">
        <f t="shared" si="42"/>
        <v>0</v>
      </c>
      <c r="CJ22" s="63">
        <v>0</v>
      </c>
      <c r="CK22" s="1">
        <f t="shared" si="43"/>
        <v>0</v>
      </c>
      <c r="CL22" s="63">
        <v>0</v>
      </c>
      <c r="CM22" s="1">
        <f t="shared" si="44"/>
        <v>0</v>
      </c>
      <c r="CN22" s="63">
        <v>0</v>
      </c>
      <c r="CO22" s="1">
        <f t="shared" si="45"/>
        <v>0</v>
      </c>
      <c r="CP22" s="63">
        <v>0</v>
      </c>
      <c r="CQ22" s="1">
        <f t="shared" si="46"/>
        <v>0</v>
      </c>
      <c r="CR22" s="63">
        <v>0</v>
      </c>
      <c r="CS22" s="1">
        <f t="shared" si="47"/>
        <v>0</v>
      </c>
      <c r="CT22" s="63">
        <v>0</v>
      </c>
      <c r="CU22" s="1">
        <f t="shared" si="48"/>
        <v>0</v>
      </c>
      <c r="CV22" s="63">
        <v>1</v>
      </c>
      <c r="CW22" s="2">
        <f t="shared" si="49"/>
        <v>0</v>
      </c>
      <c r="CX22" s="62">
        <v>0</v>
      </c>
      <c r="CY22" s="1">
        <f t="shared" si="50"/>
        <v>0</v>
      </c>
      <c r="CZ22" s="62"/>
      <c r="DA22" s="1">
        <f t="shared" si="51"/>
        <v>0</v>
      </c>
      <c r="DB22" s="62">
        <v>0</v>
      </c>
      <c r="DC22" s="1">
        <f t="shared" si="52"/>
        <v>0</v>
      </c>
      <c r="DD22" s="62">
        <v>0</v>
      </c>
      <c r="DE22" s="1">
        <f t="shared" si="53"/>
        <v>0</v>
      </c>
      <c r="DF22" s="62">
        <v>0</v>
      </c>
      <c r="DG22" s="1">
        <f t="shared" si="54"/>
        <v>0</v>
      </c>
      <c r="DH22" s="32">
        <f t="shared" si="55"/>
        <v>0</v>
      </c>
      <c r="DI22" s="33"/>
      <c r="DJ22" s="34">
        <f t="shared" si="56"/>
        <v>0</v>
      </c>
      <c r="DK22" s="33"/>
      <c r="DL22" s="34">
        <f t="shared" si="57"/>
        <v>0</v>
      </c>
      <c r="DM22" s="33"/>
      <c r="DN22" s="34">
        <f t="shared" si="58"/>
        <v>0</v>
      </c>
      <c r="DO22" s="34">
        <f t="shared" si="59"/>
        <v>0</v>
      </c>
      <c r="DP22" s="36">
        <f t="shared" si="60"/>
        <v>0</v>
      </c>
      <c r="DQ22" s="37"/>
    </row>
    <row r="23" spans="1:121" ht="15.5">
      <c r="A23" s="29"/>
      <c r="B23" s="84"/>
      <c r="C23" s="60" t="s">
        <v>148</v>
      </c>
      <c r="D23" s="61">
        <v>42.177</v>
      </c>
      <c r="E23" s="1">
        <f t="shared" si="0"/>
        <v>0</v>
      </c>
      <c r="F23" s="62">
        <v>42.177</v>
      </c>
      <c r="G23" s="1">
        <f t="shared" si="1"/>
        <v>0</v>
      </c>
      <c r="H23" s="63">
        <v>17.38</v>
      </c>
      <c r="I23" s="1">
        <f t="shared" si="2"/>
        <v>0</v>
      </c>
      <c r="J23" s="62">
        <v>42.177</v>
      </c>
      <c r="K23" s="1">
        <f t="shared" si="3"/>
        <v>0</v>
      </c>
      <c r="L23" s="63">
        <v>34.36</v>
      </c>
      <c r="M23" s="1">
        <f t="shared" si="4"/>
        <v>0</v>
      </c>
      <c r="N23" s="63">
        <v>34.36</v>
      </c>
      <c r="O23" s="1">
        <f t="shared" si="5"/>
        <v>0</v>
      </c>
      <c r="P23" s="63">
        <v>140.59</v>
      </c>
      <c r="Q23" s="1">
        <f t="shared" si="6"/>
        <v>0</v>
      </c>
      <c r="R23" s="63">
        <v>82.88</v>
      </c>
      <c r="S23" s="1">
        <f t="shared" si="7"/>
        <v>0</v>
      </c>
      <c r="T23" s="63">
        <v>1</v>
      </c>
      <c r="U23" s="1">
        <f t="shared" si="8"/>
        <v>0</v>
      </c>
      <c r="V23" s="63"/>
      <c r="W23" s="1">
        <f t="shared" si="9"/>
        <v>0</v>
      </c>
      <c r="X23" s="63">
        <v>3</v>
      </c>
      <c r="Y23" s="1">
        <f t="shared" si="10"/>
        <v>0</v>
      </c>
      <c r="Z23" s="63">
        <v>5</v>
      </c>
      <c r="AA23" s="1">
        <f t="shared" si="11"/>
        <v>0</v>
      </c>
      <c r="AB23" s="63">
        <v>0</v>
      </c>
      <c r="AC23" s="1">
        <f t="shared" si="12"/>
        <v>0</v>
      </c>
      <c r="AD23" s="63">
        <v>0</v>
      </c>
      <c r="AE23" s="1">
        <f t="shared" si="13"/>
        <v>0</v>
      </c>
      <c r="AF23" s="63">
        <v>0</v>
      </c>
      <c r="AG23" s="1">
        <f t="shared" si="14"/>
        <v>0</v>
      </c>
      <c r="AH23" s="63">
        <v>0</v>
      </c>
      <c r="AI23" s="1">
        <f t="shared" si="15"/>
        <v>0</v>
      </c>
      <c r="AJ23" s="63">
        <v>1</v>
      </c>
      <c r="AK23" s="1">
        <f t="shared" si="16"/>
        <v>0</v>
      </c>
      <c r="AL23" s="63">
        <v>1</v>
      </c>
      <c r="AM23" s="1">
        <f t="shared" si="17"/>
        <v>0</v>
      </c>
      <c r="AN23" s="63">
        <v>1</v>
      </c>
      <c r="AO23" s="1">
        <f t="shared" si="18"/>
        <v>0</v>
      </c>
      <c r="AP23" s="64">
        <v>1</v>
      </c>
      <c r="AQ23" s="1">
        <f t="shared" si="19"/>
        <v>0</v>
      </c>
      <c r="AR23" s="63">
        <v>1</v>
      </c>
      <c r="AS23" s="1">
        <f t="shared" si="20"/>
        <v>0</v>
      </c>
      <c r="AT23" s="63">
        <v>1</v>
      </c>
      <c r="AU23" s="1">
        <f t="shared" si="21"/>
        <v>0</v>
      </c>
      <c r="AV23" s="63">
        <v>1</v>
      </c>
      <c r="AW23" s="1">
        <f t="shared" si="22"/>
        <v>0</v>
      </c>
      <c r="AX23" s="63"/>
      <c r="AY23" s="1">
        <f t="shared" si="23"/>
        <v>0</v>
      </c>
      <c r="AZ23" s="62">
        <f t="shared" si="61"/>
        <v>82.88</v>
      </c>
      <c r="BA23" s="1">
        <f t="shared" si="25"/>
        <v>0</v>
      </c>
      <c r="BB23" s="63">
        <v>1</v>
      </c>
      <c r="BC23" s="1">
        <f t="shared" si="26"/>
        <v>0</v>
      </c>
      <c r="BD23" s="63">
        <v>1</v>
      </c>
      <c r="BE23" s="1">
        <f t="shared" si="27"/>
        <v>0</v>
      </c>
      <c r="BF23" s="63">
        <v>1</v>
      </c>
      <c r="BG23" s="2">
        <f t="shared" si="28"/>
        <v>0</v>
      </c>
      <c r="BH23" s="63">
        <v>1</v>
      </c>
      <c r="BI23" s="2">
        <f t="shared" si="29"/>
        <v>0</v>
      </c>
      <c r="BJ23" s="41">
        <v>0</v>
      </c>
      <c r="BK23" s="2">
        <f t="shared" si="30"/>
        <v>0</v>
      </c>
      <c r="BL23" s="63">
        <v>10</v>
      </c>
      <c r="BM23" s="2">
        <f t="shared" si="31"/>
        <v>0</v>
      </c>
      <c r="BN23" s="63">
        <v>0</v>
      </c>
      <c r="BO23" s="2">
        <f t="shared" si="32"/>
        <v>0</v>
      </c>
      <c r="BP23" s="63">
        <v>0</v>
      </c>
      <c r="BQ23" s="1">
        <f t="shared" si="33"/>
        <v>0</v>
      </c>
      <c r="BR23" s="63">
        <v>5</v>
      </c>
      <c r="BS23" s="1">
        <f t="shared" si="34"/>
        <v>0</v>
      </c>
      <c r="BT23" s="63">
        <v>5</v>
      </c>
      <c r="BU23" s="1">
        <f t="shared" si="35"/>
        <v>0</v>
      </c>
      <c r="BV23" s="63">
        <v>0</v>
      </c>
      <c r="BW23" s="1">
        <f t="shared" si="36"/>
        <v>0</v>
      </c>
      <c r="BX23" s="63">
        <v>0</v>
      </c>
      <c r="BY23" s="1">
        <f t="shared" si="37"/>
        <v>0</v>
      </c>
      <c r="BZ23" s="63">
        <v>3</v>
      </c>
      <c r="CA23" s="1">
        <f t="shared" si="38"/>
        <v>0</v>
      </c>
      <c r="CB23" s="63">
        <v>2</v>
      </c>
      <c r="CC23" s="1">
        <f t="shared" si="39"/>
        <v>0</v>
      </c>
      <c r="CD23" s="63">
        <v>1</v>
      </c>
      <c r="CE23" s="1">
        <f t="shared" si="40"/>
        <v>0</v>
      </c>
      <c r="CF23" s="63">
        <v>3</v>
      </c>
      <c r="CG23" s="1">
        <f t="shared" si="41"/>
        <v>0</v>
      </c>
      <c r="CH23" s="63">
        <v>3</v>
      </c>
      <c r="CI23" s="1">
        <f t="shared" si="42"/>
        <v>0</v>
      </c>
      <c r="CJ23" s="63">
        <v>1</v>
      </c>
      <c r="CK23" s="1">
        <f t="shared" si="43"/>
        <v>0</v>
      </c>
      <c r="CL23" s="63">
        <v>1</v>
      </c>
      <c r="CM23" s="1">
        <f t="shared" si="44"/>
        <v>0</v>
      </c>
      <c r="CN23" s="63">
        <v>0</v>
      </c>
      <c r="CO23" s="1">
        <f t="shared" si="45"/>
        <v>0</v>
      </c>
      <c r="CP23" s="63"/>
      <c r="CQ23" s="1">
        <f t="shared" si="46"/>
        <v>0</v>
      </c>
      <c r="CR23" s="63">
        <v>0</v>
      </c>
      <c r="CS23" s="1">
        <f t="shared" si="47"/>
        <v>0</v>
      </c>
      <c r="CT23" s="63">
        <v>0</v>
      </c>
      <c r="CU23" s="1">
        <f t="shared" si="48"/>
        <v>0</v>
      </c>
      <c r="CV23" s="63">
        <v>1</v>
      </c>
      <c r="CW23" s="2">
        <f t="shared" si="49"/>
        <v>0</v>
      </c>
      <c r="CX23" s="62">
        <v>1</v>
      </c>
      <c r="CY23" s="1">
        <f t="shared" si="50"/>
        <v>0</v>
      </c>
      <c r="CZ23" s="62">
        <v>1</v>
      </c>
      <c r="DA23" s="1">
        <f t="shared" si="51"/>
        <v>0</v>
      </c>
      <c r="DB23" s="62">
        <v>0</v>
      </c>
      <c r="DC23" s="1">
        <f t="shared" si="52"/>
        <v>0</v>
      </c>
      <c r="DD23" s="62">
        <v>0</v>
      </c>
      <c r="DE23" s="1">
        <f t="shared" si="53"/>
        <v>0</v>
      </c>
      <c r="DF23" s="62">
        <v>0</v>
      </c>
      <c r="DG23" s="1">
        <f t="shared" si="54"/>
        <v>0</v>
      </c>
      <c r="DH23" s="32">
        <f t="shared" si="55"/>
        <v>0</v>
      </c>
      <c r="DI23" s="33"/>
      <c r="DJ23" s="34">
        <f t="shared" si="56"/>
        <v>0</v>
      </c>
      <c r="DK23" s="33"/>
      <c r="DL23" s="34">
        <f t="shared" si="57"/>
        <v>0</v>
      </c>
      <c r="DM23" s="33"/>
      <c r="DN23" s="34">
        <f t="shared" si="58"/>
        <v>0</v>
      </c>
      <c r="DO23" s="34">
        <f t="shared" si="59"/>
        <v>0</v>
      </c>
      <c r="DP23" s="36">
        <f t="shared" si="60"/>
        <v>0</v>
      </c>
      <c r="DQ23" s="37"/>
    </row>
    <row r="24" spans="1:121" ht="28.5" thickBot="1">
      <c r="A24" s="29"/>
      <c r="B24" s="84"/>
      <c r="C24" s="60" t="s">
        <v>149</v>
      </c>
      <c r="D24" s="61">
        <v>55.011149999999994</v>
      </c>
      <c r="E24" s="1">
        <f t="shared" si="0"/>
        <v>0</v>
      </c>
      <c r="F24" s="62">
        <v>55.011149999999994</v>
      </c>
      <c r="G24" s="1">
        <f t="shared" si="1"/>
        <v>0</v>
      </c>
      <c r="H24" s="63">
        <v>28.12</v>
      </c>
      <c r="I24" s="1">
        <f t="shared" si="2"/>
        <v>0</v>
      </c>
      <c r="J24" s="62">
        <v>55.011149999999994</v>
      </c>
      <c r="K24" s="1">
        <f t="shared" si="3"/>
        <v>0</v>
      </c>
      <c r="L24" s="63">
        <v>0</v>
      </c>
      <c r="M24" s="1">
        <f t="shared" si="4"/>
        <v>0</v>
      </c>
      <c r="N24" s="63">
        <v>32.359499999999997</v>
      </c>
      <c r="O24" s="1">
        <f t="shared" si="5"/>
        <v>0</v>
      </c>
      <c r="P24" s="63">
        <f>215.73*0.85</f>
        <v>183.37049999999999</v>
      </c>
      <c r="Q24" s="1">
        <f t="shared" si="6"/>
        <v>0</v>
      </c>
      <c r="R24" s="63">
        <v>201</v>
      </c>
      <c r="S24" s="1">
        <f t="shared" si="7"/>
        <v>0</v>
      </c>
      <c r="T24" s="63">
        <v>1</v>
      </c>
      <c r="U24" s="1">
        <f t="shared" si="8"/>
        <v>0</v>
      </c>
      <c r="V24" s="63">
        <v>1</v>
      </c>
      <c r="W24" s="1">
        <f t="shared" si="9"/>
        <v>0</v>
      </c>
      <c r="X24" s="63">
        <v>0</v>
      </c>
      <c r="Y24" s="1">
        <f t="shared" si="10"/>
        <v>0</v>
      </c>
      <c r="Z24" s="63">
        <v>6</v>
      </c>
      <c r="AA24" s="1">
        <f t="shared" si="11"/>
        <v>0</v>
      </c>
      <c r="AB24" s="63">
        <v>25.53</v>
      </c>
      <c r="AC24" s="1">
        <f t="shared" si="12"/>
        <v>0</v>
      </c>
      <c r="AD24" s="63">
        <v>2</v>
      </c>
      <c r="AE24" s="1">
        <f t="shared" si="13"/>
        <v>0</v>
      </c>
      <c r="AF24" s="63">
        <v>0</v>
      </c>
      <c r="AG24" s="1">
        <f t="shared" si="14"/>
        <v>0</v>
      </c>
      <c r="AH24" s="63">
        <v>0</v>
      </c>
      <c r="AI24" s="1">
        <f t="shared" si="15"/>
        <v>0</v>
      </c>
      <c r="AJ24" s="63">
        <v>1</v>
      </c>
      <c r="AK24" s="1">
        <f t="shared" si="16"/>
        <v>0</v>
      </c>
      <c r="AL24" s="63">
        <v>1</v>
      </c>
      <c r="AM24" s="1">
        <f t="shared" si="17"/>
        <v>0</v>
      </c>
      <c r="AN24" s="63">
        <v>1</v>
      </c>
      <c r="AO24" s="1">
        <f t="shared" si="18"/>
        <v>0</v>
      </c>
      <c r="AP24" s="64">
        <v>1</v>
      </c>
      <c r="AQ24" s="1">
        <f t="shared" si="19"/>
        <v>0</v>
      </c>
      <c r="AR24" s="63">
        <v>1</v>
      </c>
      <c r="AS24" s="1">
        <f t="shared" si="20"/>
        <v>0</v>
      </c>
      <c r="AT24" s="63">
        <v>1</v>
      </c>
      <c r="AU24" s="1">
        <f t="shared" si="21"/>
        <v>0</v>
      </c>
      <c r="AV24" s="63">
        <v>1</v>
      </c>
      <c r="AW24" s="1">
        <f t="shared" si="22"/>
        <v>0</v>
      </c>
      <c r="AX24" s="63"/>
      <c r="AY24" s="1">
        <f t="shared" si="23"/>
        <v>0</v>
      </c>
      <c r="AZ24" s="62">
        <f t="shared" si="61"/>
        <v>201</v>
      </c>
      <c r="BA24" s="1">
        <f t="shared" si="25"/>
        <v>0</v>
      </c>
      <c r="BB24" s="63">
        <v>0</v>
      </c>
      <c r="BC24" s="1">
        <f t="shared" si="26"/>
        <v>0</v>
      </c>
      <c r="BD24" s="63">
        <v>2</v>
      </c>
      <c r="BE24" s="1">
        <f t="shared" si="27"/>
        <v>0</v>
      </c>
      <c r="BF24" s="63">
        <v>0</v>
      </c>
      <c r="BG24" s="2">
        <f t="shared" si="28"/>
        <v>0</v>
      </c>
      <c r="BH24" s="63">
        <v>0</v>
      </c>
      <c r="BI24" s="2">
        <f t="shared" si="29"/>
        <v>0</v>
      </c>
      <c r="BJ24" s="41">
        <v>0</v>
      </c>
      <c r="BK24" s="2">
        <f t="shared" si="30"/>
        <v>0</v>
      </c>
      <c r="BL24" s="63">
        <v>0</v>
      </c>
      <c r="BM24" s="2">
        <f t="shared" si="31"/>
        <v>0</v>
      </c>
      <c r="BN24" s="63">
        <v>0</v>
      </c>
      <c r="BO24" s="2">
        <f t="shared" si="32"/>
        <v>0</v>
      </c>
      <c r="BP24" s="63">
        <v>0</v>
      </c>
      <c r="BQ24" s="1">
        <f t="shared" si="33"/>
        <v>0</v>
      </c>
      <c r="BR24" s="63">
        <v>0</v>
      </c>
      <c r="BS24" s="1">
        <f t="shared" si="34"/>
        <v>0</v>
      </c>
      <c r="BT24" s="63">
        <v>0</v>
      </c>
      <c r="BU24" s="1">
        <f t="shared" si="35"/>
        <v>0</v>
      </c>
      <c r="BV24" s="63">
        <v>6</v>
      </c>
      <c r="BW24" s="1">
        <f t="shared" si="36"/>
        <v>0</v>
      </c>
      <c r="BX24" s="63">
        <v>6</v>
      </c>
      <c r="BY24" s="1">
        <f t="shared" si="37"/>
        <v>0</v>
      </c>
      <c r="BZ24" s="63">
        <v>0</v>
      </c>
      <c r="CA24" s="1">
        <f t="shared" si="38"/>
        <v>0</v>
      </c>
      <c r="CB24" s="63">
        <v>0</v>
      </c>
      <c r="CC24" s="1">
        <f t="shared" si="39"/>
        <v>0</v>
      </c>
      <c r="CD24" s="63">
        <v>0</v>
      </c>
      <c r="CE24" s="1">
        <f t="shared" si="40"/>
        <v>0</v>
      </c>
      <c r="CF24" s="63">
        <v>0</v>
      </c>
      <c r="CG24" s="1">
        <f t="shared" si="41"/>
        <v>0</v>
      </c>
      <c r="CH24" s="63">
        <v>0</v>
      </c>
      <c r="CI24" s="1">
        <f t="shared" si="42"/>
        <v>0</v>
      </c>
      <c r="CJ24" s="63">
        <v>0</v>
      </c>
      <c r="CK24" s="1">
        <f t="shared" si="43"/>
        <v>0</v>
      </c>
      <c r="CL24" s="63">
        <v>0</v>
      </c>
      <c r="CM24" s="1">
        <f t="shared" si="44"/>
        <v>0</v>
      </c>
      <c r="CN24" s="63">
        <v>0</v>
      </c>
      <c r="CO24" s="1">
        <f t="shared" si="45"/>
        <v>0</v>
      </c>
      <c r="CP24" s="63">
        <v>0</v>
      </c>
      <c r="CQ24" s="1">
        <f t="shared" si="46"/>
        <v>0</v>
      </c>
      <c r="CR24" s="63">
        <v>0</v>
      </c>
      <c r="CS24" s="1">
        <f t="shared" si="47"/>
        <v>0</v>
      </c>
      <c r="CT24" s="63">
        <v>0</v>
      </c>
      <c r="CU24" s="1">
        <f t="shared" si="48"/>
        <v>0</v>
      </c>
      <c r="CV24" s="63">
        <v>1</v>
      </c>
      <c r="CW24" s="2">
        <f t="shared" si="49"/>
        <v>0</v>
      </c>
      <c r="CX24" s="62">
        <v>0</v>
      </c>
      <c r="CY24" s="1">
        <f t="shared" si="50"/>
        <v>0</v>
      </c>
      <c r="CZ24" s="62"/>
      <c r="DA24" s="1">
        <f t="shared" si="51"/>
        <v>0</v>
      </c>
      <c r="DB24" s="62">
        <v>0</v>
      </c>
      <c r="DC24" s="1">
        <f t="shared" si="52"/>
        <v>0</v>
      </c>
      <c r="DD24" s="62">
        <v>0</v>
      </c>
      <c r="DE24" s="1">
        <f t="shared" si="53"/>
        <v>0</v>
      </c>
      <c r="DF24" s="62">
        <v>0</v>
      </c>
      <c r="DG24" s="1">
        <f t="shared" si="54"/>
        <v>0</v>
      </c>
      <c r="DH24" s="32">
        <f t="shared" si="55"/>
        <v>0</v>
      </c>
      <c r="DI24" s="33"/>
      <c r="DJ24" s="34">
        <f t="shared" si="56"/>
        <v>0</v>
      </c>
      <c r="DK24" s="33"/>
      <c r="DL24" s="34">
        <f t="shared" si="57"/>
        <v>0</v>
      </c>
      <c r="DM24" s="33"/>
      <c r="DN24" s="34">
        <f t="shared" si="58"/>
        <v>0</v>
      </c>
      <c r="DO24" s="34">
        <f t="shared" si="59"/>
        <v>0</v>
      </c>
      <c r="DP24" s="36">
        <f t="shared" si="60"/>
        <v>0</v>
      </c>
      <c r="DQ24" s="37"/>
    </row>
    <row r="25" spans="1:121" ht="15.5">
      <c r="A25" s="29"/>
      <c r="B25" s="97" t="s">
        <v>192</v>
      </c>
      <c r="C25" s="57" t="s">
        <v>158</v>
      </c>
      <c r="D25" s="61">
        <v>74.399999999999991</v>
      </c>
      <c r="E25" s="1">
        <f t="shared" si="0"/>
        <v>0</v>
      </c>
      <c r="F25" s="62">
        <v>45</v>
      </c>
      <c r="G25" s="1">
        <f t="shared" si="1"/>
        <v>0</v>
      </c>
      <c r="H25" s="63">
        <v>6</v>
      </c>
      <c r="I25" s="1">
        <f t="shared" si="2"/>
        <v>0</v>
      </c>
      <c r="J25" s="62">
        <v>62</v>
      </c>
      <c r="K25" s="1">
        <f t="shared" si="3"/>
        <v>0</v>
      </c>
      <c r="L25" s="63">
        <v>0</v>
      </c>
      <c r="M25" s="1">
        <f t="shared" si="4"/>
        <v>0</v>
      </c>
      <c r="N25" s="63">
        <v>41.05</v>
      </c>
      <c r="O25" s="1">
        <f t="shared" si="5"/>
        <v>0</v>
      </c>
      <c r="P25" s="63">
        <v>248</v>
      </c>
      <c r="Q25" s="1">
        <f t="shared" si="6"/>
        <v>0</v>
      </c>
      <c r="R25" s="63">
        <v>0</v>
      </c>
      <c r="S25" s="1">
        <f t="shared" si="7"/>
        <v>0</v>
      </c>
      <c r="T25" s="63">
        <v>1</v>
      </c>
      <c r="U25" s="1">
        <f t="shared" si="8"/>
        <v>0</v>
      </c>
      <c r="V25" s="63">
        <v>0</v>
      </c>
      <c r="W25" s="1">
        <f t="shared" si="9"/>
        <v>0</v>
      </c>
      <c r="X25" s="63">
        <v>0</v>
      </c>
      <c r="Y25" s="1">
        <f t="shared" si="10"/>
        <v>0</v>
      </c>
      <c r="Z25" s="63">
        <v>0</v>
      </c>
      <c r="AA25" s="1">
        <f t="shared" si="11"/>
        <v>0</v>
      </c>
      <c r="AB25" s="63">
        <v>15</v>
      </c>
      <c r="AC25" s="1">
        <f t="shared" si="12"/>
        <v>0</v>
      </c>
      <c r="AD25" s="63">
        <v>1</v>
      </c>
      <c r="AE25" s="1">
        <f t="shared" si="13"/>
        <v>0</v>
      </c>
      <c r="AF25" s="63">
        <v>0</v>
      </c>
      <c r="AG25" s="1">
        <f t="shared" si="14"/>
        <v>0</v>
      </c>
      <c r="AH25" s="63">
        <v>0</v>
      </c>
      <c r="AI25" s="1">
        <f t="shared" si="15"/>
        <v>0</v>
      </c>
      <c r="AJ25" s="63">
        <v>1</v>
      </c>
      <c r="AK25" s="1">
        <f t="shared" si="16"/>
        <v>0</v>
      </c>
      <c r="AL25" s="63">
        <v>0</v>
      </c>
      <c r="AM25" s="1">
        <f t="shared" si="17"/>
        <v>0</v>
      </c>
      <c r="AN25" s="63">
        <v>0</v>
      </c>
      <c r="AO25" s="1">
        <f t="shared" si="18"/>
        <v>0</v>
      </c>
      <c r="AP25" s="64">
        <v>1</v>
      </c>
      <c r="AQ25" s="1">
        <f t="shared" si="19"/>
        <v>0</v>
      </c>
      <c r="AR25" s="63">
        <v>5</v>
      </c>
      <c r="AS25" s="1">
        <f t="shared" si="20"/>
        <v>0</v>
      </c>
      <c r="AT25" s="63">
        <v>1</v>
      </c>
      <c r="AU25" s="1">
        <f t="shared" si="21"/>
        <v>0</v>
      </c>
      <c r="AV25" s="63">
        <v>1</v>
      </c>
      <c r="AW25" s="1">
        <f t="shared" si="22"/>
        <v>0</v>
      </c>
      <c r="AX25" s="63"/>
      <c r="AY25" s="1">
        <f t="shared" si="23"/>
        <v>0</v>
      </c>
      <c r="AZ25" s="62">
        <v>80</v>
      </c>
      <c r="BA25" s="1">
        <f t="shared" si="25"/>
        <v>0</v>
      </c>
      <c r="BB25" s="63">
        <v>0</v>
      </c>
      <c r="BC25" s="1">
        <f t="shared" si="26"/>
        <v>0</v>
      </c>
      <c r="BD25" s="63">
        <v>1</v>
      </c>
      <c r="BE25" s="1">
        <f t="shared" si="27"/>
        <v>0</v>
      </c>
      <c r="BF25" s="63">
        <v>0</v>
      </c>
      <c r="BG25" s="2">
        <f t="shared" si="28"/>
        <v>0</v>
      </c>
      <c r="BH25" s="63">
        <v>0</v>
      </c>
      <c r="BI25" s="2">
        <f t="shared" si="29"/>
        <v>0</v>
      </c>
      <c r="BJ25" s="41">
        <v>0</v>
      </c>
      <c r="BK25" s="2">
        <f t="shared" si="30"/>
        <v>0</v>
      </c>
      <c r="BL25" s="63">
        <v>0</v>
      </c>
      <c r="BM25" s="2">
        <f t="shared" si="31"/>
        <v>0</v>
      </c>
      <c r="BN25" s="63"/>
      <c r="BO25" s="2">
        <f t="shared" si="32"/>
        <v>0</v>
      </c>
      <c r="BP25" s="63">
        <v>7</v>
      </c>
      <c r="BQ25" s="1">
        <f t="shared" si="33"/>
        <v>0</v>
      </c>
      <c r="BR25" s="63">
        <v>0</v>
      </c>
      <c r="BS25" s="1">
        <f t="shared" si="34"/>
        <v>0</v>
      </c>
      <c r="BT25" s="63">
        <v>0</v>
      </c>
      <c r="BU25" s="1">
        <f t="shared" si="35"/>
        <v>0</v>
      </c>
      <c r="BV25" s="63">
        <v>4</v>
      </c>
      <c r="BW25" s="1">
        <f t="shared" si="36"/>
        <v>0</v>
      </c>
      <c r="BX25" s="63">
        <v>4</v>
      </c>
      <c r="BY25" s="1">
        <f t="shared" si="37"/>
        <v>0</v>
      </c>
      <c r="BZ25" s="63">
        <v>0</v>
      </c>
      <c r="CA25" s="1">
        <f t="shared" si="38"/>
        <v>0</v>
      </c>
      <c r="CB25" s="63">
        <v>0</v>
      </c>
      <c r="CC25" s="1">
        <f t="shared" si="39"/>
        <v>0</v>
      </c>
      <c r="CD25" s="63">
        <v>0</v>
      </c>
      <c r="CE25" s="1">
        <f t="shared" si="40"/>
        <v>0</v>
      </c>
      <c r="CF25" s="63">
        <v>0</v>
      </c>
      <c r="CG25" s="1">
        <f t="shared" si="41"/>
        <v>0</v>
      </c>
      <c r="CH25" s="63">
        <v>0</v>
      </c>
      <c r="CI25" s="1">
        <f t="shared" si="42"/>
        <v>0</v>
      </c>
      <c r="CJ25" s="63">
        <v>0</v>
      </c>
      <c r="CK25" s="1">
        <f t="shared" si="43"/>
        <v>0</v>
      </c>
      <c r="CL25" s="63">
        <v>0</v>
      </c>
      <c r="CM25" s="1">
        <f t="shared" si="44"/>
        <v>0</v>
      </c>
      <c r="CN25" s="63">
        <v>0</v>
      </c>
      <c r="CO25" s="1">
        <f t="shared" si="45"/>
        <v>0</v>
      </c>
      <c r="CP25" s="63">
        <v>0</v>
      </c>
      <c r="CQ25" s="1">
        <f t="shared" si="46"/>
        <v>0</v>
      </c>
      <c r="CR25" s="63">
        <v>0</v>
      </c>
      <c r="CS25" s="1">
        <f t="shared" si="47"/>
        <v>0</v>
      </c>
      <c r="CT25" s="63">
        <v>0</v>
      </c>
      <c r="CU25" s="1">
        <f t="shared" si="48"/>
        <v>0</v>
      </c>
      <c r="CV25" s="63">
        <v>1</v>
      </c>
      <c r="CW25" s="2">
        <f t="shared" si="49"/>
        <v>0</v>
      </c>
      <c r="CX25" s="62">
        <v>0</v>
      </c>
      <c r="CY25" s="1">
        <f t="shared" si="50"/>
        <v>0</v>
      </c>
      <c r="CZ25" s="62"/>
      <c r="DA25" s="1">
        <f t="shared" si="51"/>
        <v>0</v>
      </c>
      <c r="DB25" s="62">
        <v>0</v>
      </c>
      <c r="DC25" s="1">
        <f t="shared" si="52"/>
        <v>0</v>
      </c>
      <c r="DD25" s="62">
        <v>0</v>
      </c>
      <c r="DE25" s="1">
        <f t="shared" si="53"/>
        <v>0</v>
      </c>
      <c r="DF25" s="62">
        <v>0</v>
      </c>
      <c r="DG25" s="1">
        <f t="shared" si="54"/>
        <v>0</v>
      </c>
      <c r="DH25" s="32">
        <f t="shared" si="55"/>
        <v>0</v>
      </c>
      <c r="DI25" s="33"/>
      <c r="DJ25" s="34">
        <f t="shared" si="56"/>
        <v>0</v>
      </c>
      <c r="DK25" s="33"/>
      <c r="DL25" s="34">
        <f t="shared" si="57"/>
        <v>0</v>
      </c>
      <c r="DM25" s="33"/>
      <c r="DN25" s="34">
        <f t="shared" si="58"/>
        <v>0</v>
      </c>
      <c r="DO25" s="34">
        <f t="shared" si="59"/>
        <v>0</v>
      </c>
      <c r="DP25" s="36">
        <f t="shared" si="60"/>
        <v>0</v>
      </c>
      <c r="DQ25" s="37"/>
    </row>
    <row r="26" spans="1:121" ht="15.5">
      <c r="A26" s="29"/>
      <c r="B26" s="98"/>
      <c r="C26" s="57" t="s">
        <v>159</v>
      </c>
      <c r="D26" s="61">
        <v>28.785</v>
      </c>
      <c r="E26" s="1">
        <f t="shared" si="0"/>
        <v>0</v>
      </c>
      <c r="F26" s="62">
        <v>28.785</v>
      </c>
      <c r="G26" s="1">
        <f t="shared" si="1"/>
        <v>0</v>
      </c>
      <c r="H26" s="63">
        <v>11</v>
      </c>
      <c r="I26" s="1">
        <f t="shared" si="2"/>
        <v>0</v>
      </c>
      <c r="J26" s="62">
        <v>28.785</v>
      </c>
      <c r="K26" s="1">
        <f t="shared" si="3"/>
        <v>0</v>
      </c>
      <c r="L26" s="63">
        <v>0</v>
      </c>
      <c r="M26" s="1">
        <f t="shared" si="4"/>
        <v>0</v>
      </c>
      <c r="N26" s="63">
        <v>27</v>
      </c>
      <c r="O26" s="1">
        <f t="shared" si="5"/>
        <v>0</v>
      </c>
      <c r="P26" s="63">
        <f>80.55+15.4</f>
        <v>95.95</v>
      </c>
      <c r="Q26" s="1">
        <f t="shared" si="6"/>
        <v>0</v>
      </c>
      <c r="R26" s="63">
        <v>68.260000000000005</v>
      </c>
      <c r="S26" s="1">
        <f t="shared" si="7"/>
        <v>0</v>
      </c>
      <c r="T26" s="63">
        <v>0</v>
      </c>
      <c r="U26" s="1">
        <f t="shared" si="8"/>
        <v>0</v>
      </c>
      <c r="V26" s="63">
        <v>2</v>
      </c>
      <c r="W26" s="1">
        <f t="shared" si="9"/>
        <v>0</v>
      </c>
      <c r="X26" s="63">
        <v>0</v>
      </c>
      <c r="Y26" s="1">
        <f t="shared" si="10"/>
        <v>0</v>
      </c>
      <c r="Z26" s="63">
        <v>5</v>
      </c>
      <c r="AA26" s="1">
        <f t="shared" si="11"/>
        <v>0</v>
      </c>
      <c r="AB26" s="63">
        <v>8</v>
      </c>
      <c r="AC26" s="1">
        <f t="shared" si="12"/>
        <v>0</v>
      </c>
      <c r="AD26" s="63">
        <v>1</v>
      </c>
      <c r="AE26" s="1">
        <f t="shared" si="13"/>
        <v>0</v>
      </c>
      <c r="AF26" s="63">
        <v>0</v>
      </c>
      <c r="AG26" s="1">
        <f t="shared" si="14"/>
        <v>0</v>
      </c>
      <c r="AH26" s="63">
        <v>0</v>
      </c>
      <c r="AI26" s="1">
        <f t="shared" si="15"/>
        <v>0</v>
      </c>
      <c r="AJ26" s="63">
        <v>1</v>
      </c>
      <c r="AK26" s="1">
        <f t="shared" si="16"/>
        <v>0</v>
      </c>
      <c r="AL26" s="63">
        <v>0</v>
      </c>
      <c r="AM26" s="1">
        <f t="shared" si="17"/>
        <v>0</v>
      </c>
      <c r="AN26" s="63">
        <v>0</v>
      </c>
      <c r="AO26" s="1">
        <f t="shared" si="18"/>
        <v>0</v>
      </c>
      <c r="AP26" s="64">
        <v>1</v>
      </c>
      <c r="AQ26" s="1">
        <f t="shared" si="19"/>
        <v>0</v>
      </c>
      <c r="AR26" s="63">
        <v>2</v>
      </c>
      <c r="AS26" s="1">
        <f t="shared" si="20"/>
        <v>0</v>
      </c>
      <c r="AT26" s="63">
        <v>1</v>
      </c>
      <c r="AU26" s="1">
        <f t="shared" si="21"/>
        <v>0</v>
      </c>
      <c r="AV26" s="63">
        <v>1</v>
      </c>
      <c r="AW26" s="1">
        <f t="shared" si="22"/>
        <v>0</v>
      </c>
      <c r="AX26" s="63"/>
      <c r="AY26" s="1">
        <f t="shared" si="23"/>
        <v>0</v>
      </c>
      <c r="AZ26" s="62">
        <f t="shared" si="61"/>
        <v>68.260000000000005</v>
      </c>
      <c r="BA26" s="1">
        <f t="shared" si="25"/>
        <v>0</v>
      </c>
      <c r="BB26" s="63">
        <v>0</v>
      </c>
      <c r="BC26" s="1">
        <f t="shared" si="26"/>
        <v>0</v>
      </c>
      <c r="BD26" s="63">
        <v>2</v>
      </c>
      <c r="BE26" s="1">
        <f t="shared" si="27"/>
        <v>0</v>
      </c>
      <c r="BF26" s="63">
        <v>0</v>
      </c>
      <c r="BG26" s="2">
        <f t="shared" si="28"/>
        <v>0</v>
      </c>
      <c r="BH26" s="63">
        <v>0</v>
      </c>
      <c r="BI26" s="2">
        <f t="shared" si="29"/>
        <v>0</v>
      </c>
      <c r="BJ26" s="41">
        <v>0</v>
      </c>
      <c r="BK26" s="2">
        <f t="shared" si="30"/>
        <v>0</v>
      </c>
      <c r="BL26" s="63">
        <v>0</v>
      </c>
      <c r="BM26" s="2">
        <f t="shared" si="31"/>
        <v>0</v>
      </c>
      <c r="BN26" s="63">
        <v>0</v>
      </c>
      <c r="BO26" s="2">
        <f t="shared" si="32"/>
        <v>0</v>
      </c>
      <c r="BP26" s="63">
        <v>4</v>
      </c>
      <c r="BQ26" s="1">
        <f t="shared" si="33"/>
        <v>0</v>
      </c>
      <c r="BR26" s="63">
        <v>0</v>
      </c>
      <c r="BS26" s="1">
        <f t="shared" si="34"/>
        <v>0</v>
      </c>
      <c r="BT26" s="63">
        <v>0</v>
      </c>
      <c r="BU26" s="1">
        <f t="shared" si="35"/>
        <v>0</v>
      </c>
      <c r="BV26" s="63">
        <v>2</v>
      </c>
      <c r="BW26" s="1">
        <f t="shared" si="36"/>
        <v>0</v>
      </c>
      <c r="BX26" s="63">
        <v>2</v>
      </c>
      <c r="BY26" s="1">
        <f t="shared" si="37"/>
        <v>0</v>
      </c>
      <c r="BZ26" s="63">
        <v>0</v>
      </c>
      <c r="CA26" s="1">
        <f t="shared" si="38"/>
        <v>0</v>
      </c>
      <c r="CB26" s="63">
        <v>0</v>
      </c>
      <c r="CC26" s="1">
        <f t="shared" si="39"/>
        <v>0</v>
      </c>
      <c r="CD26" s="63">
        <v>0</v>
      </c>
      <c r="CE26" s="1">
        <f t="shared" si="40"/>
        <v>0</v>
      </c>
      <c r="CF26" s="63">
        <v>0</v>
      </c>
      <c r="CG26" s="1">
        <f t="shared" si="41"/>
        <v>0</v>
      </c>
      <c r="CH26" s="63">
        <v>0</v>
      </c>
      <c r="CI26" s="1">
        <f t="shared" si="42"/>
        <v>0</v>
      </c>
      <c r="CJ26" s="63">
        <v>0</v>
      </c>
      <c r="CK26" s="1">
        <f t="shared" si="43"/>
        <v>0</v>
      </c>
      <c r="CL26" s="63">
        <v>0</v>
      </c>
      <c r="CM26" s="1">
        <f t="shared" si="44"/>
        <v>0</v>
      </c>
      <c r="CN26" s="63">
        <v>0</v>
      </c>
      <c r="CO26" s="1">
        <f t="shared" si="45"/>
        <v>0</v>
      </c>
      <c r="CP26" s="63">
        <v>0</v>
      </c>
      <c r="CQ26" s="1">
        <f t="shared" si="46"/>
        <v>0</v>
      </c>
      <c r="CR26" s="63">
        <v>0</v>
      </c>
      <c r="CS26" s="1">
        <f t="shared" si="47"/>
        <v>0</v>
      </c>
      <c r="CT26" s="63">
        <v>0</v>
      </c>
      <c r="CU26" s="1">
        <f t="shared" si="48"/>
        <v>0</v>
      </c>
      <c r="CV26" s="63">
        <v>1</v>
      </c>
      <c r="CW26" s="2">
        <f t="shared" si="49"/>
        <v>0</v>
      </c>
      <c r="CX26" s="62">
        <v>0</v>
      </c>
      <c r="CY26" s="1">
        <f t="shared" si="50"/>
        <v>0</v>
      </c>
      <c r="CZ26" s="62"/>
      <c r="DA26" s="1">
        <f t="shared" si="51"/>
        <v>0</v>
      </c>
      <c r="DB26" s="62">
        <v>0</v>
      </c>
      <c r="DC26" s="1">
        <f t="shared" si="52"/>
        <v>0</v>
      </c>
      <c r="DD26" s="62">
        <v>0</v>
      </c>
      <c r="DE26" s="1">
        <f t="shared" si="53"/>
        <v>0</v>
      </c>
      <c r="DF26" s="62">
        <v>0</v>
      </c>
      <c r="DG26" s="1">
        <f t="shared" si="54"/>
        <v>0</v>
      </c>
      <c r="DH26" s="32">
        <f t="shared" si="55"/>
        <v>0</v>
      </c>
      <c r="DI26" s="33"/>
      <c r="DJ26" s="34">
        <f t="shared" si="56"/>
        <v>0</v>
      </c>
      <c r="DK26" s="33"/>
      <c r="DL26" s="34">
        <f t="shared" si="57"/>
        <v>0</v>
      </c>
      <c r="DM26" s="33"/>
      <c r="DN26" s="34">
        <f t="shared" si="58"/>
        <v>0</v>
      </c>
      <c r="DO26" s="34">
        <f t="shared" si="59"/>
        <v>0</v>
      </c>
      <c r="DP26" s="36">
        <f t="shared" si="60"/>
        <v>0</v>
      </c>
      <c r="DQ26" s="37"/>
    </row>
    <row r="27" spans="1:121" ht="15.5">
      <c r="A27" s="29"/>
      <c r="B27" s="98"/>
      <c r="C27" s="57" t="s">
        <v>163</v>
      </c>
      <c r="D27" s="61">
        <v>50.4</v>
      </c>
      <c r="E27" s="1">
        <f t="shared" si="0"/>
        <v>0</v>
      </c>
      <c r="F27" s="62">
        <v>39</v>
      </c>
      <c r="G27" s="1">
        <f t="shared" si="1"/>
        <v>0</v>
      </c>
      <c r="H27" s="63">
        <v>4</v>
      </c>
      <c r="I27" s="1">
        <f t="shared" si="2"/>
        <v>0</v>
      </c>
      <c r="J27" s="62">
        <v>50.4</v>
      </c>
      <c r="K27" s="1">
        <f t="shared" si="3"/>
        <v>0</v>
      </c>
      <c r="L27" s="63">
        <v>45</v>
      </c>
      <c r="M27" s="1">
        <f t="shared" si="4"/>
        <v>0</v>
      </c>
      <c r="N27" s="63">
        <v>65</v>
      </c>
      <c r="O27" s="1">
        <f t="shared" si="5"/>
        <v>0</v>
      </c>
      <c r="P27" s="63">
        <v>168</v>
      </c>
      <c r="Q27" s="1">
        <f t="shared" si="6"/>
        <v>0</v>
      </c>
      <c r="R27" s="63">
        <v>86</v>
      </c>
      <c r="S27" s="1">
        <f t="shared" si="7"/>
        <v>0</v>
      </c>
      <c r="T27" s="63">
        <v>1</v>
      </c>
      <c r="U27" s="1">
        <f t="shared" si="8"/>
        <v>0</v>
      </c>
      <c r="V27" s="63">
        <v>0</v>
      </c>
      <c r="W27" s="1">
        <f t="shared" si="9"/>
        <v>0</v>
      </c>
      <c r="X27" s="63">
        <v>0</v>
      </c>
      <c r="Y27" s="1">
        <f t="shared" si="10"/>
        <v>0</v>
      </c>
      <c r="Z27" s="63">
        <v>6</v>
      </c>
      <c r="AA27" s="1">
        <f t="shared" si="11"/>
        <v>0</v>
      </c>
      <c r="AB27" s="63">
        <f>3*3*4</f>
        <v>36</v>
      </c>
      <c r="AC27" s="1">
        <f t="shared" si="12"/>
        <v>0</v>
      </c>
      <c r="AD27" s="63">
        <v>2</v>
      </c>
      <c r="AE27" s="1">
        <f t="shared" si="13"/>
        <v>0</v>
      </c>
      <c r="AF27" s="63">
        <v>0</v>
      </c>
      <c r="AG27" s="1">
        <f t="shared" si="14"/>
        <v>0</v>
      </c>
      <c r="AH27" s="63">
        <v>1</v>
      </c>
      <c r="AI27" s="1">
        <f t="shared" si="15"/>
        <v>0</v>
      </c>
      <c r="AJ27" s="63">
        <v>1</v>
      </c>
      <c r="AK27" s="1">
        <f t="shared" si="16"/>
        <v>0</v>
      </c>
      <c r="AL27" s="63">
        <v>0</v>
      </c>
      <c r="AM27" s="1">
        <f t="shared" si="17"/>
        <v>0</v>
      </c>
      <c r="AN27" s="63">
        <v>6</v>
      </c>
      <c r="AO27" s="1">
        <f t="shared" si="18"/>
        <v>0</v>
      </c>
      <c r="AP27" s="64">
        <v>1</v>
      </c>
      <c r="AQ27" s="1">
        <f t="shared" si="19"/>
        <v>0</v>
      </c>
      <c r="AR27" s="63">
        <v>0</v>
      </c>
      <c r="AS27" s="1">
        <f t="shared" si="20"/>
        <v>0</v>
      </c>
      <c r="AT27" s="63">
        <v>1</v>
      </c>
      <c r="AU27" s="1">
        <f t="shared" si="21"/>
        <v>0</v>
      </c>
      <c r="AV27" s="63">
        <v>1</v>
      </c>
      <c r="AW27" s="1">
        <f t="shared" si="22"/>
        <v>0</v>
      </c>
      <c r="AX27" s="63"/>
      <c r="AY27" s="1">
        <f t="shared" si="23"/>
        <v>0</v>
      </c>
      <c r="AZ27" s="62">
        <f t="shared" si="61"/>
        <v>86</v>
      </c>
      <c r="BA27" s="1">
        <f t="shared" si="25"/>
        <v>0</v>
      </c>
      <c r="BB27" s="63">
        <v>0</v>
      </c>
      <c r="BC27" s="1">
        <f t="shared" si="26"/>
        <v>0</v>
      </c>
      <c r="BD27" s="63">
        <v>0</v>
      </c>
      <c r="BE27" s="1">
        <f t="shared" si="27"/>
        <v>0</v>
      </c>
      <c r="BF27" s="63">
        <v>0</v>
      </c>
      <c r="BG27" s="2">
        <f t="shared" si="28"/>
        <v>0</v>
      </c>
      <c r="BH27" s="63">
        <v>0</v>
      </c>
      <c r="BI27" s="2">
        <f t="shared" si="29"/>
        <v>0</v>
      </c>
      <c r="BJ27" s="41">
        <v>0</v>
      </c>
      <c r="BK27" s="2">
        <f t="shared" si="30"/>
        <v>0</v>
      </c>
      <c r="BL27" s="63">
        <v>0</v>
      </c>
      <c r="BM27" s="2">
        <f t="shared" si="31"/>
        <v>0</v>
      </c>
      <c r="BN27" s="63">
        <v>0</v>
      </c>
      <c r="BO27" s="2">
        <f t="shared" si="32"/>
        <v>0</v>
      </c>
      <c r="BP27" s="63">
        <v>0</v>
      </c>
      <c r="BQ27" s="1">
        <f t="shared" si="33"/>
        <v>0</v>
      </c>
      <c r="BR27" s="63">
        <v>6</v>
      </c>
      <c r="BS27" s="1">
        <f t="shared" si="34"/>
        <v>0</v>
      </c>
      <c r="BT27" s="63">
        <v>4</v>
      </c>
      <c r="BU27" s="1">
        <f t="shared" si="35"/>
        <v>0</v>
      </c>
      <c r="BV27" s="63">
        <v>0</v>
      </c>
      <c r="BW27" s="1">
        <f t="shared" si="36"/>
        <v>0</v>
      </c>
      <c r="BX27" s="63">
        <v>0</v>
      </c>
      <c r="BY27" s="1">
        <f t="shared" si="37"/>
        <v>0</v>
      </c>
      <c r="BZ27" s="63">
        <v>2</v>
      </c>
      <c r="CA27" s="1">
        <f t="shared" si="38"/>
        <v>0</v>
      </c>
      <c r="CB27" s="63">
        <v>2</v>
      </c>
      <c r="CC27" s="1">
        <f t="shared" si="39"/>
        <v>0</v>
      </c>
      <c r="CD27" s="63">
        <v>1</v>
      </c>
      <c r="CE27" s="1">
        <f t="shared" si="40"/>
        <v>0</v>
      </c>
      <c r="CF27" s="63">
        <v>0</v>
      </c>
      <c r="CG27" s="1">
        <f t="shared" si="41"/>
        <v>0</v>
      </c>
      <c r="CH27" s="63">
        <v>0</v>
      </c>
      <c r="CI27" s="1">
        <f t="shared" si="42"/>
        <v>0</v>
      </c>
      <c r="CJ27" s="63">
        <v>1</v>
      </c>
      <c r="CK27" s="1">
        <f t="shared" si="43"/>
        <v>0</v>
      </c>
      <c r="CL27" s="63">
        <v>2</v>
      </c>
      <c r="CM27" s="1">
        <f t="shared" si="44"/>
        <v>0</v>
      </c>
      <c r="CN27" s="63">
        <v>5</v>
      </c>
      <c r="CO27" s="1">
        <f t="shared" si="45"/>
        <v>0</v>
      </c>
      <c r="CP27" s="63">
        <v>6</v>
      </c>
      <c r="CQ27" s="1">
        <f t="shared" si="46"/>
        <v>0</v>
      </c>
      <c r="CR27" s="63">
        <v>0</v>
      </c>
      <c r="CS27" s="1">
        <f t="shared" si="47"/>
        <v>0</v>
      </c>
      <c r="CT27" s="63">
        <v>0</v>
      </c>
      <c r="CU27" s="1">
        <f t="shared" si="48"/>
        <v>0</v>
      </c>
      <c r="CV27" s="63">
        <v>1</v>
      </c>
      <c r="CW27" s="2">
        <f t="shared" si="49"/>
        <v>0</v>
      </c>
      <c r="CX27" s="62">
        <v>1</v>
      </c>
      <c r="CY27" s="1">
        <f t="shared" si="50"/>
        <v>0</v>
      </c>
      <c r="CZ27" s="62">
        <v>1</v>
      </c>
      <c r="DA27" s="1">
        <f t="shared" si="51"/>
        <v>0</v>
      </c>
      <c r="DB27" s="62">
        <v>0</v>
      </c>
      <c r="DC27" s="1">
        <f t="shared" si="52"/>
        <v>0</v>
      </c>
      <c r="DD27" s="62">
        <v>0</v>
      </c>
      <c r="DE27" s="1">
        <f t="shared" si="53"/>
        <v>0</v>
      </c>
      <c r="DF27" s="62">
        <v>0</v>
      </c>
      <c r="DG27" s="1">
        <f t="shared" si="54"/>
        <v>0</v>
      </c>
      <c r="DH27" s="32">
        <f t="shared" si="55"/>
        <v>0</v>
      </c>
      <c r="DI27" s="33"/>
      <c r="DJ27" s="34">
        <f t="shared" si="56"/>
        <v>0</v>
      </c>
      <c r="DK27" s="33"/>
      <c r="DL27" s="34">
        <f t="shared" si="57"/>
        <v>0</v>
      </c>
      <c r="DM27" s="33"/>
      <c r="DN27" s="34">
        <f t="shared" si="58"/>
        <v>0</v>
      </c>
      <c r="DO27" s="34">
        <f t="shared" si="59"/>
        <v>0</v>
      </c>
      <c r="DP27" s="36">
        <f t="shared" si="60"/>
        <v>0</v>
      </c>
      <c r="DQ27" s="37"/>
    </row>
    <row r="28" spans="1:121" ht="15.5">
      <c r="A28" s="29"/>
      <c r="B28" s="98"/>
      <c r="C28" s="57" t="s">
        <v>165</v>
      </c>
      <c r="D28" s="61">
        <v>300</v>
      </c>
      <c r="E28" s="1">
        <f t="shared" si="0"/>
        <v>0</v>
      </c>
      <c r="F28" s="62">
        <v>125</v>
      </c>
      <c r="G28" s="1">
        <f t="shared" si="1"/>
        <v>0</v>
      </c>
      <c r="H28" s="63">
        <v>22</v>
      </c>
      <c r="I28" s="1">
        <f t="shared" si="2"/>
        <v>0</v>
      </c>
      <c r="J28" s="62">
        <f>+P28*0.15</f>
        <v>218.25</v>
      </c>
      <c r="K28" s="1">
        <f t="shared" si="3"/>
        <v>0</v>
      </c>
      <c r="L28" s="63">
        <v>0</v>
      </c>
      <c r="M28" s="1">
        <f t="shared" si="4"/>
        <v>0</v>
      </c>
      <c r="N28" s="63">
        <v>82</v>
      </c>
      <c r="O28" s="1">
        <f t="shared" si="5"/>
        <v>0</v>
      </c>
      <c r="P28" s="63">
        <f>82+923+450</f>
        <v>1455</v>
      </c>
      <c r="Q28" s="1">
        <f t="shared" si="6"/>
        <v>0</v>
      </c>
      <c r="R28" s="63">
        <v>645</v>
      </c>
      <c r="S28" s="1">
        <f t="shared" si="7"/>
        <v>0</v>
      </c>
      <c r="T28" s="63">
        <v>1</v>
      </c>
      <c r="U28" s="1">
        <f t="shared" si="8"/>
        <v>0</v>
      </c>
      <c r="V28" s="63">
        <v>6</v>
      </c>
      <c r="W28" s="1">
        <f t="shared" si="9"/>
        <v>0</v>
      </c>
      <c r="X28" s="63">
        <v>0</v>
      </c>
      <c r="Y28" s="1">
        <f t="shared" si="10"/>
        <v>0</v>
      </c>
      <c r="Z28" s="63">
        <v>12</v>
      </c>
      <c r="AA28" s="1">
        <f t="shared" si="11"/>
        <v>0</v>
      </c>
      <c r="AB28" s="63">
        <v>0</v>
      </c>
      <c r="AC28" s="1">
        <f t="shared" si="12"/>
        <v>0</v>
      </c>
      <c r="AD28" s="63">
        <v>0</v>
      </c>
      <c r="AE28" s="1">
        <f t="shared" si="13"/>
        <v>0</v>
      </c>
      <c r="AF28" s="63">
        <v>0</v>
      </c>
      <c r="AG28" s="1">
        <f t="shared" si="14"/>
        <v>0</v>
      </c>
      <c r="AH28" s="63">
        <v>0</v>
      </c>
      <c r="AI28" s="1">
        <f t="shared" si="15"/>
        <v>0</v>
      </c>
      <c r="AJ28" s="63">
        <v>0</v>
      </c>
      <c r="AK28" s="1">
        <f t="shared" si="16"/>
        <v>0</v>
      </c>
      <c r="AL28" s="63">
        <v>0</v>
      </c>
      <c r="AM28" s="1">
        <f t="shared" si="17"/>
        <v>0</v>
      </c>
      <c r="AN28" s="63">
        <v>0</v>
      </c>
      <c r="AO28" s="1">
        <f t="shared" si="18"/>
        <v>0</v>
      </c>
      <c r="AP28" s="64">
        <v>1</v>
      </c>
      <c r="AQ28" s="1">
        <f t="shared" si="19"/>
        <v>0</v>
      </c>
      <c r="AR28" s="63">
        <v>2</v>
      </c>
      <c r="AS28" s="1">
        <f t="shared" si="20"/>
        <v>0</v>
      </c>
      <c r="AT28" s="63">
        <v>1</v>
      </c>
      <c r="AU28" s="1">
        <f t="shared" si="21"/>
        <v>0</v>
      </c>
      <c r="AV28" s="63">
        <v>1</v>
      </c>
      <c r="AW28" s="1">
        <f t="shared" si="22"/>
        <v>0</v>
      </c>
      <c r="AX28" s="63"/>
      <c r="AY28" s="1">
        <f t="shared" si="23"/>
        <v>0</v>
      </c>
      <c r="AZ28" s="62">
        <v>250</v>
      </c>
      <c r="BA28" s="1">
        <f t="shared" si="25"/>
        <v>0</v>
      </c>
      <c r="BB28" s="63">
        <v>0</v>
      </c>
      <c r="BC28" s="1">
        <f t="shared" si="26"/>
        <v>0</v>
      </c>
      <c r="BD28" s="63">
        <v>5</v>
      </c>
      <c r="BE28" s="1">
        <f t="shared" si="27"/>
        <v>0</v>
      </c>
      <c r="BF28" s="63">
        <v>0</v>
      </c>
      <c r="BG28" s="2">
        <f t="shared" si="28"/>
        <v>0</v>
      </c>
      <c r="BH28" s="63">
        <v>0</v>
      </c>
      <c r="BI28" s="2">
        <f t="shared" si="29"/>
        <v>0</v>
      </c>
      <c r="BJ28" s="41">
        <v>0</v>
      </c>
      <c r="BK28" s="2">
        <f t="shared" si="30"/>
        <v>0</v>
      </c>
      <c r="BL28" s="63">
        <v>0</v>
      </c>
      <c r="BM28" s="2">
        <f t="shared" si="31"/>
        <v>0</v>
      </c>
      <c r="BN28" s="63">
        <v>35</v>
      </c>
      <c r="BO28" s="2">
        <f t="shared" si="32"/>
        <v>0</v>
      </c>
      <c r="BP28" s="63">
        <v>0</v>
      </c>
      <c r="BQ28" s="1">
        <f t="shared" si="33"/>
        <v>0</v>
      </c>
      <c r="BR28" s="63">
        <v>0</v>
      </c>
      <c r="BS28" s="1">
        <f t="shared" si="34"/>
        <v>0</v>
      </c>
      <c r="BT28" s="63"/>
      <c r="BU28" s="1">
        <f t="shared" si="35"/>
        <v>0</v>
      </c>
      <c r="BV28" s="63">
        <v>4</v>
      </c>
      <c r="BW28" s="1">
        <f t="shared" si="36"/>
        <v>0</v>
      </c>
      <c r="BX28" s="63">
        <v>6</v>
      </c>
      <c r="BY28" s="1">
        <f t="shared" si="37"/>
        <v>0</v>
      </c>
      <c r="BZ28" s="63">
        <v>0</v>
      </c>
      <c r="CA28" s="1">
        <f t="shared" si="38"/>
        <v>0</v>
      </c>
      <c r="CB28" s="63">
        <v>0</v>
      </c>
      <c r="CC28" s="1">
        <f t="shared" si="39"/>
        <v>0</v>
      </c>
      <c r="CD28" s="63">
        <v>0</v>
      </c>
      <c r="CE28" s="1">
        <f t="shared" si="40"/>
        <v>0</v>
      </c>
      <c r="CF28" s="63">
        <v>0</v>
      </c>
      <c r="CG28" s="1">
        <f t="shared" si="41"/>
        <v>0</v>
      </c>
      <c r="CH28" s="63">
        <v>0</v>
      </c>
      <c r="CI28" s="1">
        <f t="shared" si="42"/>
        <v>0</v>
      </c>
      <c r="CJ28" s="63">
        <v>0</v>
      </c>
      <c r="CK28" s="1">
        <f t="shared" si="43"/>
        <v>0</v>
      </c>
      <c r="CL28" s="63">
        <v>0</v>
      </c>
      <c r="CM28" s="1">
        <f t="shared" si="44"/>
        <v>0</v>
      </c>
      <c r="CN28" s="63">
        <v>0</v>
      </c>
      <c r="CO28" s="1">
        <f t="shared" si="45"/>
        <v>0</v>
      </c>
      <c r="CP28" s="63">
        <v>0</v>
      </c>
      <c r="CQ28" s="1">
        <f t="shared" si="46"/>
        <v>0</v>
      </c>
      <c r="CR28" s="63">
        <v>0</v>
      </c>
      <c r="CS28" s="1">
        <f t="shared" si="47"/>
        <v>0</v>
      </c>
      <c r="CT28" s="63">
        <v>0</v>
      </c>
      <c r="CU28" s="1">
        <f t="shared" si="48"/>
        <v>0</v>
      </c>
      <c r="CV28" s="63">
        <v>1</v>
      </c>
      <c r="CW28" s="2">
        <f t="shared" si="49"/>
        <v>0</v>
      </c>
      <c r="CX28" s="62">
        <v>0</v>
      </c>
      <c r="CY28" s="1">
        <f t="shared" si="50"/>
        <v>0</v>
      </c>
      <c r="CZ28" s="62"/>
      <c r="DA28" s="1">
        <f t="shared" si="51"/>
        <v>0</v>
      </c>
      <c r="DB28" s="62">
        <f>+(22+11)*14-22*4-18+10</f>
        <v>366</v>
      </c>
      <c r="DC28" s="1">
        <f t="shared" si="52"/>
        <v>0</v>
      </c>
      <c r="DD28" s="62">
        <f>22*2*2</f>
        <v>88</v>
      </c>
      <c r="DE28" s="1">
        <f t="shared" si="53"/>
        <v>0</v>
      </c>
      <c r="DF28" s="62">
        <v>0</v>
      </c>
      <c r="DG28" s="1">
        <f t="shared" si="54"/>
        <v>0</v>
      </c>
      <c r="DH28" s="32">
        <f t="shared" si="55"/>
        <v>0</v>
      </c>
      <c r="DI28" s="33"/>
      <c r="DJ28" s="34">
        <f t="shared" si="56"/>
        <v>0</v>
      </c>
      <c r="DK28" s="33"/>
      <c r="DL28" s="34">
        <f t="shared" si="57"/>
        <v>0</v>
      </c>
      <c r="DM28" s="33"/>
      <c r="DN28" s="34">
        <f t="shared" si="58"/>
        <v>0</v>
      </c>
      <c r="DO28" s="34">
        <f t="shared" si="59"/>
        <v>0</v>
      </c>
      <c r="DP28" s="36">
        <f t="shared" si="60"/>
        <v>0</v>
      </c>
      <c r="DQ28" s="37"/>
    </row>
    <row r="29" spans="1:121" ht="15.5">
      <c r="A29" s="29"/>
      <c r="B29" s="98"/>
      <c r="C29" s="57" t="s">
        <v>166</v>
      </c>
      <c r="D29" s="61">
        <v>15</v>
      </c>
      <c r="E29" s="1">
        <f t="shared" si="0"/>
        <v>0</v>
      </c>
      <c r="F29" s="62">
        <v>5</v>
      </c>
      <c r="G29" s="1">
        <f t="shared" si="1"/>
        <v>0</v>
      </c>
      <c r="H29" s="63">
        <v>5</v>
      </c>
      <c r="I29" s="1">
        <f t="shared" si="2"/>
        <v>0</v>
      </c>
      <c r="J29" s="62">
        <v>28.5</v>
      </c>
      <c r="K29" s="1">
        <f t="shared" si="3"/>
        <v>0</v>
      </c>
      <c r="L29" s="63">
        <v>0</v>
      </c>
      <c r="M29" s="1">
        <f t="shared" si="4"/>
        <v>0</v>
      </c>
      <c r="N29" s="63">
        <v>37</v>
      </c>
      <c r="O29" s="1">
        <f t="shared" si="5"/>
        <v>0</v>
      </c>
      <c r="P29" s="63">
        <v>101</v>
      </c>
      <c r="Q29" s="1">
        <f t="shared" si="6"/>
        <v>0</v>
      </c>
      <c r="R29" s="63">
        <v>0</v>
      </c>
      <c r="S29" s="1">
        <f t="shared" si="7"/>
        <v>0</v>
      </c>
      <c r="T29" s="63">
        <v>0</v>
      </c>
      <c r="U29" s="1">
        <f t="shared" si="8"/>
        <v>0</v>
      </c>
      <c r="V29" s="63">
        <v>0</v>
      </c>
      <c r="W29" s="1">
        <f t="shared" si="9"/>
        <v>0</v>
      </c>
      <c r="X29" s="63">
        <v>0</v>
      </c>
      <c r="Y29" s="1">
        <f t="shared" si="10"/>
        <v>0</v>
      </c>
      <c r="Z29" s="63">
        <v>4</v>
      </c>
      <c r="AA29" s="1">
        <f t="shared" si="11"/>
        <v>0</v>
      </c>
      <c r="AB29" s="63">
        <v>8</v>
      </c>
      <c r="AC29" s="1">
        <f t="shared" si="12"/>
        <v>0</v>
      </c>
      <c r="AD29" s="63">
        <v>1</v>
      </c>
      <c r="AE29" s="1">
        <f t="shared" si="13"/>
        <v>0</v>
      </c>
      <c r="AF29" s="63">
        <v>0</v>
      </c>
      <c r="AG29" s="1">
        <f t="shared" si="14"/>
        <v>0</v>
      </c>
      <c r="AH29" s="63">
        <v>0</v>
      </c>
      <c r="AI29" s="1">
        <f t="shared" si="15"/>
        <v>0</v>
      </c>
      <c r="AJ29" s="63">
        <v>0</v>
      </c>
      <c r="AK29" s="1">
        <f t="shared" si="16"/>
        <v>0</v>
      </c>
      <c r="AL29" s="63">
        <v>1</v>
      </c>
      <c r="AM29" s="1">
        <f t="shared" si="17"/>
        <v>0</v>
      </c>
      <c r="AN29" s="63">
        <v>1</v>
      </c>
      <c r="AO29" s="1">
        <f t="shared" si="18"/>
        <v>0</v>
      </c>
      <c r="AP29" s="64">
        <v>0</v>
      </c>
      <c r="AQ29" s="1">
        <f t="shared" si="19"/>
        <v>0</v>
      </c>
      <c r="AR29" s="63">
        <v>3</v>
      </c>
      <c r="AS29" s="1">
        <f t="shared" si="20"/>
        <v>0</v>
      </c>
      <c r="AT29" s="63">
        <v>1</v>
      </c>
      <c r="AU29" s="1">
        <f t="shared" si="21"/>
        <v>0</v>
      </c>
      <c r="AV29" s="63">
        <v>1</v>
      </c>
      <c r="AW29" s="1">
        <f t="shared" si="22"/>
        <v>0</v>
      </c>
      <c r="AX29" s="63"/>
      <c r="AY29" s="1">
        <f t="shared" si="23"/>
        <v>0</v>
      </c>
      <c r="AZ29" s="62">
        <v>60</v>
      </c>
      <c r="BA29" s="1">
        <f t="shared" si="25"/>
        <v>0</v>
      </c>
      <c r="BB29" s="63">
        <v>0</v>
      </c>
      <c r="BC29" s="1">
        <f t="shared" si="26"/>
        <v>0</v>
      </c>
      <c r="BD29" s="63">
        <v>2</v>
      </c>
      <c r="BE29" s="1">
        <f t="shared" si="27"/>
        <v>0</v>
      </c>
      <c r="BF29" s="63">
        <v>0</v>
      </c>
      <c r="BG29" s="2">
        <f t="shared" si="28"/>
        <v>0</v>
      </c>
      <c r="BH29" s="63">
        <v>0</v>
      </c>
      <c r="BI29" s="2">
        <f t="shared" si="29"/>
        <v>0</v>
      </c>
      <c r="BJ29" s="41">
        <v>0</v>
      </c>
      <c r="BK29" s="2">
        <f t="shared" si="30"/>
        <v>0</v>
      </c>
      <c r="BL29" s="63"/>
      <c r="BM29" s="2">
        <f t="shared" si="31"/>
        <v>0</v>
      </c>
      <c r="BN29" s="63"/>
      <c r="BO29" s="2">
        <f t="shared" si="32"/>
        <v>0</v>
      </c>
      <c r="BP29" s="63"/>
      <c r="BQ29" s="1">
        <f t="shared" si="33"/>
        <v>0</v>
      </c>
      <c r="BR29" s="63"/>
      <c r="BS29" s="1">
        <f t="shared" si="34"/>
        <v>0</v>
      </c>
      <c r="BT29" s="63"/>
      <c r="BU29" s="1">
        <f t="shared" si="35"/>
        <v>0</v>
      </c>
      <c r="BV29" s="63">
        <v>2</v>
      </c>
      <c r="BW29" s="1">
        <f t="shared" si="36"/>
        <v>0</v>
      </c>
      <c r="BX29" s="63">
        <v>2</v>
      </c>
      <c r="BY29" s="1">
        <f t="shared" si="37"/>
        <v>0</v>
      </c>
      <c r="BZ29" s="63"/>
      <c r="CA29" s="1">
        <f t="shared" si="38"/>
        <v>0</v>
      </c>
      <c r="CB29" s="63"/>
      <c r="CC29" s="1">
        <f t="shared" si="39"/>
        <v>0</v>
      </c>
      <c r="CD29" s="63">
        <v>0</v>
      </c>
      <c r="CE29" s="1">
        <f t="shared" si="40"/>
        <v>0</v>
      </c>
      <c r="CF29" s="63">
        <v>0</v>
      </c>
      <c r="CG29" s="1">
        <f t="shared" si="41"/>
        <v>0</v>
      </c>
      <c r="CH29" s="63">
        <v>0</v>
      </c>
      <c r="CI29" s="1">
        <f t="shared" si="42"/>
        <v>0</v>
      </c>
      <c r="CJ29" s="63">
        <v>0</v>
      </c>
      <c r="CK29" s="1">
        <f t="shared" si="43"/>
        <v>0</v>
      </c>
      <c r="CL29" s="63">
        <v>0</v>
      </c>
      <c r="CM29" s="1">
        <f t="shared" si="44"/>
        <v>0</v>
      </c>
      <c r="CN29" s="63">
        <v>9</v>
      </c>
      <c r="CO29" s="1">
        <f t="shared" si="45"/>
        <v>0</v>
      </c>
      <c r="CP29" s="63">
        <v>11</v>
      </c>
      <c r="CQ29" s="1">
        <f t="shared" si="46"/>
        <v>0</v>
      </c>
      <c r="CR29" s="63">
        <v>0</v>
      </c>
      <c r="CS29" s="1">
        <f t="shared" si="47"/>
        <v>0</v>
      </c>
      <c r="CT29" s="63"/>
      <c r="CU29" s="1">
        <f t="shared" si="48"/>
        <v>0</v>
      </c>
      <c r="CV29" s="63">
        <v>1</v>
      </c>
      <c r="CW29" s="2">
        <f t="shared" si="49"/>
        <v>0</v>
      </c>
      <c r="CX29" s="62">
        <v>0</v>
      </c>
      <c r="CY29" s="1">
        <f t="shared" si="50"/>
        <v>0</v>
      </c>
      <c r="CZ29" s="62"/>
      <c r="DA29" s="1">
        <f t="shared" si="51"/>
        <v>0</v>
      </c>
      <c r="DB29" s="62">
        <v>0</v>
      </c>
      <c r="DC29" s="1">
        <f t="shared" si="52"/>
        <v>0</v>
      </c>
      <c r="DD29" s="62">
        <v>0</v>
      </c>
      <c r="DE29" s="1">
        <f t="shared" si="53"/>
        <v>0</v>
      </c>
      <c r="DF29" s="62">
        <v>0</v>
      </c>
      <c r="DG29" s="1">
        <f t="shared" si="54"/>
        <v>0</v>
      </c>
      <c r="DH29" s="32">
        <f t="shared" si="55"/>
        <v>0</v>
      </c>
      <c r="DI29" s="33"/>
      <c r="DJ29" s="34">
        <f t="shared" si="56"/>
        <v>0</v>
      </c>
      <c r="DK29" s="33"/>
      <c r="DL29" s="34">
        <f t="shared" si="57"/>
        <v>0</v>
      </c>
      <c r="DM29" s="33"/>
      <c r="DN29" s="34">
        <f t="shared" si="58"/>
        <v>0</v>
      </c>
      <c r="DO29" s="34">
        <f t="shared" si="59"/>
        <v>0</v>
      </c>
      <c r="DP29" s="36">
        <f t="shared" si="60"/>
        <v>0</v>
      </c>
      <c r="DQ29" s="37"/>
    </row>
    <row r="30" spans="1:121" ht="16" thickBot="1">
      <c r="A30" s="29"/>
      <c r="B30" s="99"/>
      <c r="C30" s="57" t="s">
        <v>168</v>
      </c>
      <c r="D30" s="61">
        <v>57</v>
      </c>
      <c r="E30" s="1">
        <f t="shared" si="0"/>
        <v>0</v>
      </c>
      <c r="F30" s="62">
        <v>57</v>
      </c>
      <c r="G30" s="1">
        <f t="shared" si="1"/>
        <v>0</v>
      </c>
      <c r="H30" s="63">
        <v>0</v>
      </c>
      <c r="I30" s="1">
        <f t="shared" si="2"/>
        <v>0</v>
      </c>
      <c r="J30" s="62">
        <v>57</v>
      </c>
      <c r="K30" s="1">
        <f t="shared" si="3"/>
        <v>0</v>
      </c>
      <c r="L30" s="63">
        <v>0</v>
      </c>
      <c r="M30" s="1">
        <f t="shared" si="4"/>
        <v>0</v>
      </c>
      <c r="N30" s="63">
        <v>55</v>
      </c>
      <c r="O30" s="1">
        <f t="shared" si="5"/>
        <v>0</v>
      </c>
      <c r="P30" s="63">
        <v>190</v>
      </c>
      <c r="Q30" s="1">
        <f t="shared" si="6"/>
        <v>0</v>
      </c>
      <c r="R30" s="63">
        <v>241</v>
      </c>
      <c r="S30" s="1">
        <f t="shared" si="7"/>
        <v>0</v>
      </c>
      <c r="T30" s="63">
        <v>1</v>
      </c>
      <c r="U30" s="1">
        <f t="shared" si="8"/>
        <v>0</v>
      </c>
      <c r="V30" s="63">
        <v>0</v>
      </c>
      <c r="W30" s="1">
        <f t="shared" si="9"/>
        <v>0</v>
      </c>
      <c r="X30" s="63">
        <v>0</v>
      </c>
      <c r="Y30" s="1">
        <f t="shared" si="10"/>
        <v>0</v>
      </c>
      <c r="Z30" s="63">
        <v>5</v>
      </c>
      <c r="AA30" s="1">
        <f t="shared" si="11"/>
        <v>0</v>
      </c>
      <c r="AB30" s="63">
        <v>0</v>
      </c>
      <c r="AC30" s="1">
        <f t="shared" si="12"/>
        <v>0</v>
      </c>
      <c r="AD30" s="63">
        <v>0</v>
      </c>
      <c r="AE30" s="1">
        <f t="shared" si="13"/>
        <v>0</v>
      </c>
      <c r="AF30" s="63">
        <v>0</v>
      </c>
      <c r="AG30" s="1">
        <f t="shared" si="14"/>
        <v>0</v>
      </c>
      <c r="AH30" s="63">
        <v>0</v>
      </c>
      <c r="AI30" s="1">
        <f t="shared" si="15"/>
        <v>0</v>
      </c>
      <c r="AJ30" s="63">
        <v>1</v>
      </c>
      <c r="AK30" s="1">
        <f t="shared" si="16"/>
        <v>0</v>
      </c>
      <c r="AL30" s="63">
        <v>0</v>
      </c>
      <c r="AM30" s="1">
        <f t="shared" si="17"/>
        <v>0</v>
      </c>
      <c r="AN30" s="63">
        <v>1</v>
      </c>
      <c r="AO30" s="1">
        <f t="shared" si="18"/>
        <v>0</v>
      </c>
      <c r="AP30" s="64">
        <v>1</v>
      </c>
      <c r="AQ30" s="1">
        <f t="shared" si="19"/>
        <v>0</v>
      </c>
      <c r="AR30" s="63">
        <v>1</v>
      </c>
      <c r="AS30" s="1">
        <f t="shared" si="20"/>
        <v>0</v>
      </c>
      <c r="AT30" s="63">
        <v>1</v>
      </c>
      <c r="AU30" s="1">
        <f t="shared" si="21"/>
        <v>0</v>
      </c>
      <c r="AV30" s="63">
        <v>1</v>
      </c>
      <c r="AW30" s="1">
        <f t="shared" si="22"/>
        <v>0</v>
      </c>
      <c r="AX30" s="63"/>
      <c r="AY30" s="1">
        <f t="shared" si="23"/>
        <v>0</v>
      </c>
      <c r="AZ30" s="62">
        <f t="shared" si="61"/>
        <v>241</v>
      </c>
      <c r="BA30" s="1">
        <f t="shared" si="25"/>
        <v>0</v>
      </c>
      <c r="BB30" s="63">
        <v>0</v>
      </c>
      <c r="BC30" s="1">
        <f t="shared" si="26"/>
        <v>0</v>
      </c>
      <c r="BD30" s="63">
        <v>2</v>
      </c>
      <c r="BE30" s="1">
        <f t="shared" si="27"/>
        <v>0</v>
      </c>
      <c r="BF30" s="63">
        <v>0</v>
      </c>
      <c r="BG30" s="2">
        <f t="shared" si="28"/>
        <v>0</v>
      </c>
      <c r="BH30" s="63">
        <v>0</v>
      </c>
      <c r="BI30" s="2">
        <f t="shared" si="29"/>
        <v>0</v>
      </c>
      <c r="BJ30" s="41">
        <v>0</v>
      </c>
      <c r="BK30" s="2">
        <f t="shared" si="30"/>
        <v>0</v>
      </c>
      <c r="BL30" s="63">
        <v>0</v>
      </c>
      <c r="BM30" s="2">
        <f t="shared" si="31"/>
        <v>0</v>
      </c>
      <c r="BN30" s="63">
        <v>0</v>
      </c>
      <c r="BO30" s="2">
        <f t="shared" si="32"/>
        <v>0</v>
      </c>
      <c r="BP30" s="63">
        <v>0</v>
      </c>
      <c r="BQ30" s="1">
        <f t="shared" si="33"/>
        <v>0</v>
      </c>
      <c r="BR30" s="63">
        <v>5.6</v>
      </c>
      <c r="BS30" s="1">
        <f t="shared" si="34"/>
        <v>0</v>
      </c>
      <c r="BT30" s="63">
        <v>4</v>
      </c>
      <c r="BU30" s="1">
        <f t="shared" si="35"/>
        <v>0</v>
      </c>
      <c r="BV30" s="63">
        <v>0</v>
      </c>
      <c r="BW30" s="1">
        <f t="shared" si="36"/>
        <v>0</v>
      </c>
      <c r="BX30" s="63">
        <v>0</v>
      </c>
      <c r="BY30" s="1">
        <f t="shared" si="37"/>
        <v>0</v>
      </c>
      <c r="BZ30" s="63">
        <v>2</v>
      </c>
      <c r="CA30" s="1">
        <f t="shared" si="38"/>
        <v>0</v>
      </c>
      <c r="CB30" s="63">
        <v>2</v>
      </c>
      <c r="CC30" s="1">
        <f t="shared" si="39"/>
        <v>0</v>
      </c>
      <c r="CD30" s="63">
        <v>0</v>
      </c>
      <c r="CE30" s="1">
        <f t="shared" si="40"/>
        <v>0</v>
      </c>
      <c r="CF30" s="63">
        <v>3</v>
      </c>
      <c r="CG30" s="1">
        <f t="shared" si="41"/>
        <v>0</v>
      </c>
      <c r="CH30" s="63">
        <v>3</v>
      </c>
      <c r="CI30" s="1">
        <f t="shared" si="42"/>
        <v>0</v>
      </c>
      <c r="CJ30" s="63">
        <v>0</v>
      </c>
      <c r="CK30" s="1">
        <f t="shared" si="43"/>
        <v>0</v>
      </c>
      <c r="CL30" s="63">
        <v>0</v>
      </c>
      <c r="CM30" s="1">
        <f t="shared" si="44"/>
        <v>0</v>
      </c>
      <c r="CN30" s="63">
        <v>3.8</v>
      </c>
      <c r="CO30" s="1">
        <f t="shared" si="45"/>
        <v>0</v>
      </c>
      <c r="CP30" s="63">
        <v>3.8</v>
      </c>
      <c r="CQ30" s="1">
        <f t="shared" si="46"/>
        <v>0</v>
      </c>
      <c r="CR30" s="63">
        <v>0</v>
      </c>
      <c r="CS30" s="1">
        <f t="shared" si="47"/>
        <v>0</v>
      </c>
      <c r="CT30" s="63">
        <v>0</v>
      </c>
      <c r="CU30" s="1">
        <f t="shared" si="48"/>
        <v>0</v>
      </c>
      <c r="CV30" s="63">
        <v>1</v>
      </c>
      <c r="CW30" s="2">
        <f t="shared" si="49"/>
        <v>0</v>
      </c>
      <c r="CX30" s="62">
        <v>1</v>
      </c>
      <c r="CY30" s="1">
        <f t="shared" si="50"/>
        <v>0</v>
      </c>
      <c r="CZ30" s="62"/>
      <c r="DA30" s="1">
        <f t="shared" si="51"/>
        <v>0</v>
      </c>
      <c r="DB30" s="62">
        <v>0</v>
      </c>
      <c r="DC30" s="1">
        <f t="shared" si="52"/>
        <v>0</v>
      </c>
      <c r="DD30" s="62">
        <v>0</v>
      </c>
      <c r="DE30" s="1">
        <f t="shared" si="53"/>
        <v>0</v>
      </c>
      <c r="DF30" s="62">
        <v>0</v>
      </c>
      <c r="DG30" s="1">
        <f t="shared" si="54"/>
        <v>0</v>
      </c>
      <c r="DH30" s="32">
        <f t="shared" si="55"/>
        <v>0</v>
      </c>
      <c r="DI30" s="33"/>
      <c r="DJ30" s="34">
        <f t="shared" si="56"/>
        <v>0</v>
      </c>
      <c r="DK30" s="33"/>
      <c r="DL30" s="34">
        <f t="shared" si="57"/>
        <v>0</v>
      </c>
      <c r="DM30" s="33"/>
      <c r="DN30" s="34">
        <f t="shared" si="58"/>
        <v>0</v>
      </c>
      <c r="DO30" s="34">
        <f t="shared" si="59"/>
        <v>0</v>
      </c>
      <c r="DP30" s="36">
        <f t="shared" si="60"/>
        <v>0</v>
      </c>
      <c r="DQ30" s="37"/>
    </row>
    <row r="31" spans="1:121" ht="15.5">
      <c r="A31" s="29"/>
      <c r="B31" s="84" t="s">
        <v>169</v>
      </c>
      <c r="C31" s="60" t="s">
        <v>170</v>
      </c>
      <c r="D31" s="61">
        <v>72.233999999999995</v>
      </c>
      <c r="E31" s="1">
        <f t="shared" si="0"/>
        <v>0</v>
      </c>
      <c r="F31" s="62">
        <v>72.233999999999995</v>
      </c>
      <c r="G31" s="1">
        <f t="shared" si="1"/>
        <v>0</v>
      </c>
      <c r="H31" s="63">
        <v>11</v>
      </c>
      <c r="I31" s="1">
        <f t="shared" si="2"/>
        <v>0</v>
      </c>
      <c r="J31" s="62">
        <v>72.233999999999995</v>
      </c>
      <c r="K31" s="1">
        <f t="shared" si="3"/>
        <v>0</v>
      </c>
      <c r="L31" s="63">
        <v>46.6</v>
      </c>
      <c r="M31" s="1">
        <f t="shared" si="4"/>
        <v>0</v>
      </c>
      <c r="N31" s="63">
        <v>46.6</v>
      </c>
      <c r="O31" s="1">
        <f t="shared" si="5"/>
        <v>0</v>
      </c>
      <c r="P31" s="63">
        <v>240.78</v>
      </c>
      <c r="Q31" s="1">
        <f t="shared" si="6"/>
        <v>0</v>
      </c>
      <c r="R31" s="63">
        <v>0</v>
      </c>
      <c r="S31" s="1">
        <f t="shared" si="7"/>
        <v>0</v>
      </c>
      <c r="T31" s="63">
        <v>1</v>
      </c>
      <c r="U31" s="1">
        <f t="shared" si="8"/>
        <v>0</v>
      </c>
      <c r="V31" s="63">
        <v>5</v>
      </c>
      <c r="W31" s="1">
        <f t="shared" si="9"/>
        <v>0</v>
      </c>
      <c r="X31" s="63">
        <v>1</v>
      </c>
      <c r="Y31" s="1">
        <f t="shared" si="10"/>
        <v>0</v>
      </c>
      <c r="Z31" s="63">
        <v>5</v>
      </c>
      <c r="AA31" s="1">
        <f t="shared" si="11"/>
        <v>0</v>
      </c>
      <c r="AB31" s="63">
        <v>0</v>
      </c>
      <c r="AC31" s="1">
        <f t="shared" si="12"/>
        <v>0</v>
      </c>
      <c r="AD31" s="63">
        <v>0</v>
      </c>
      <c r="AE31" s="1">
        <f t="shared" si="13"/>
        <v>0</v>
      </c>
      <c r="AF31" s="63">
        <v>0</v>
      </c>
      <c r="AG31" s="1">
        <f t="shared" si="14"/>
        <v>0</v>
      </c>
      <c r="AH31" s="63">
        <v>0</v>
      </c>
      <c r="AI31" s="1">
        <f t="shared" si="15"/>
        <v>0</v>
      </c>
      <c r="AJ31" s="63">
        <v>0</v>
      </c>
      <c r="AK31" s="1">
        <f t="shared" si="16"/>
        <v>0</v>
      </c>
      <c r="AL31" s="63">
        <v>1</v>
      </c>
      <c r="AM31" s="1">
        <f t="shared" si="17"/>
        <v>0</v>
      </c>
      <c r="AN31" s="63">
        <v>1</v>
      </c>
      <c r="AO31" s="1">
        <f t="shared" si="18"/>
        <v>0</v>
      </c>
      <c r="AP31" s="64">
        <v>1</v>
      </c>
      <c r="AQ31" s="1">
        <f t="shared" si="19"/>
        <v>0</v>
      </c>
      <c r="AR31" s="63">
        <v>0</v>
      </c>
      <c r="AS31" s="1">
        <f t="shared" si="20"/>
        <v>0</v>
      </c>
      <c r="AT31" s="63">
        <v>1</v>
      </c>
      <c r="AU31" s="1">
        <f t="shared" si="21"/>
        <v>0</v>
      </c>
      <c r="AV31" s="63">
        <v>1</v>
      </c>
      <c r="AW31" s="1">
        <f t="shared" si="22"/>
        <v>0</v>
      </c>
      <c r="AX31" s="63"/>
      <c r="AY31" s="1">
        <f t="shared" si="23"/>
        <v>0</v>
      </c>
      <c r="AZ31" s="62">
        <v>89</v>
      </c>
      <c r="BA31" s="1">
        <f t="shared" si="25"/>
        <v>0</v>
      </c>
      <c r="BB31" s="63">
        <v>0</v>
      </c>
      <c r="BC31" s="1">
        <f t="shared" si="26"/>
        <v>0</v>
      </c>
      <c r="BD31" s="63">
        <v>2</v>
      </c>
      <c r="BE31" s="1">
        <f t="shared" si="27"/>
        <v>0</v>
      </c>
      <c r="BF31" s="63">
        <v>0</v>
      </c>
      <c r="BG31" s="2">
        <f t="shared" si="28"/>
        <v>0</v>
      </c>
      <c r="BH31" s="63">
        <v>0</v>
      </c>
      <c r="BI31" s="2">
        <f t="shared" si="29"/>
        <v>0</v>
      </c>
      <c r="BJ31" s="41">
        <v>0</v>
      </c>
      <c r="BK31" s="2">
        <f t="shared" si="30"/>
        <v>0</v>
      </c>
      <c r="BL31" s="63">
        <v>8</v>
      </c>
      <c r="BM31" s="2">
        <f t="shared" si="31"/>
        <v>0</v>
      </c>
      <c r="BN31" s="63"/>
      <c r="BO31" s="2">
        <f t="shared" si="32"/>
        <v>0</v>
      </c>
      <c r="BP31" s="63"/>
      <c r="BQ31" s="1">
        <f t="shared" si="33"/>
        <v>0</v>
      </c>
      <c r="BR31" s="63"/>
      <c r="BS31" s="1">
        <f t="shared" si="34"/>
        <v>0</v>
      </c>
      <c r="BT31" s="63"/>
      <c r="BU31" s="1">
        <f t="shared" si="35"/>
        <v>0</v>
      </c>
      <c r="BV31" s="63"/>
      <c r="BW31" s="1">
        <f t="shared" si="36"/>
        <v>0</v>
      </c>
      <c r="BX31" s="63"/>
      <c r="BY31" s="1">
        <f t="shared" si="37"/>
        <v>0</v>
      </c>
      <c r="BZ31" s="63"/>
      <c r="CA31" s="1">
        <f t="shared" si="38"/>
        <v>0</v>
      </c>
      <c r="CB31" s="63"/>
      <c r="CC31" s="1">
        <f t="shared" si="39"/>
        <v>0</v>
      </c>
      <c r="CD31" s="63"/>
      <c r="CE31" s="1">
        <f t="shared" si="40"/>
        <v>0</v>
      </c>
      <c r="CF31" s="63"/>
      <c r="CG31" s="1">
        <f t="shared" si="41"/>
        <v>0</v>
      </c>
      <c r="CH31" s="63"/>
      <c r="CI31" s="1">
        <f t="shared" si="42"/>
        <v>0</v>
      </c>
      <c r="CJ31" s="63"/>
      <c r="CK31" s="1">
        <f t="shared" si="43"/>
        <v>0</v>
      </c>
      <c r="CL31" s="63"/>
      <c r="CM31" s="1">
        <f t="shared" si="44"/>
        <v>0</v>
      </c>
      <c r="CN31" s="63"/>
      <c r="CO31" s="1">
        <f t="shared" si="45"/>
        <v>0</v>
      </c>
      <c r="CP31" s="63"/>
      <c r="CQ31" s="1">
        <f t="shared" si="46"/>
        <v>0</v>
      </c>
      <c r="CR31" s="63">
        <v>0</v>
      </c>
      <c r="CS31" s="1">
        <f t="shared" si="47"/>
        <v>0</v>
      </c>
      <c r="CT31" s="63"/>
      <c r="CU31" s="1">
        <f t="shared" si="48"/>
        <v>0</v>
      </c>
      <c r="CV31" s="63">
        <v>1</v>
      </c>
      <c r="CW31" s="2">
        <f t="shared" si="49"/>
        <v>0</v>
      </c>
      <c r="CX31" s="62">
        <v>0</v>
      </c>
      <c r="CY31" s="1">
        <f t="shared" si="50"/>
        <v>0</v>
      </c>
      <c r="CZ31" s="62">
        <v>1</v>
      </c>
      <c r="DA31" s="1">
        <f t="shared" si="51"/>
        <v>0</v>
      </c>
      <c r="DB31" s="62">
        <v>0</v>
      </c>
      <c r="DC31" s="1">
        <f t="shared" si="52"/>
        <v>0</v>
      </c>
      <c r="DD31" s="62">
        <v>0</v>
      </c>
      <c r="DE31" s="1">
        <f t="shared" si="53"/>
        <v>0</v>
      </c>
      <c r="DF31" s="62">
        <v>0</v>
      </c>
      <c r="DG31" s="1">
        <f t="shared" si="54"/>
        <v>0</v>
      </c>
      <c r="DH31" s="32">
        <f t="shared" si="55"/>
        <v>0</v>
      </c>
      <c r="DI31" s="33"/>
      <c r="DJ31" s="34">
        <f t="shared" si="56"/>
        <v>0</v>
      </c>
      <c r="DK31" s="33"/>
      <c r="DL31" s="34">
        <f t="shared" si="57"/>
        <v>0</v>
      </c>
      <c r="DM31" s="33"/>
      <c r="DN31" s="34">
        <f t="shared" si="58"/>
        <v>0</v>
      </c>
      <c r="DO31" s="34">
        <f t="shared" si="59"/>
        <v>0</v>
      </c>
      <c r="DP31" s="36">
        <f t="shared" si="60"/>
        <v>0</v>
      </c>
      <c r="DQ31" s="37"/>
    </row>
    <row r="32" spans="1:121" ht="15.5">
      <c r="A32" s="29"/>
      <c r="B32" s="84"/>
      <c r="C32" s="60" t="s">
        <v>128</v>
      </c>
      <c r="D32" s="61">
        <v>18.197999999999997</v>
      </c>
      <c r="E32" s="1">
        <f t="shared" si="0"/>
        <v>0</v>
      </c>
      <c r="F32" s="62">
        <v>18.197999999999997</v>
      </c>
      <c r="G32" s="1">
        <f t="shared" si="1"/>
        <v>0</v>
      </c>
      <c r="H32" s="63">
        <v>5</v>
      </c>
      <c r="I32" s="1">
        <f t="shared" si="2"/>
        <v>0</v>
      </c>
      <c r="J32" s="62">
        <v>18.197999999999997</v>
      </c>
      <c r="K32" s="1">
        <f t="shared" si="3"/>
        <v>0</v>
      </c>
      <c r="L32" s="63">
        <v>0</v>
      </c>
      <c r="M32" s="1">
        <f t="shared" si="4"/>
        <v>0</v>
      </c>
      <c r="N32" s="63">
        <v>61.84</v>
      </c>
      <c r="O32" s="1">
        <f t="shared" si="5"/>
        <v>0</v>
      </c>
      <c r="P32" s="63">
        <v>60.66</v>
      </c>
      <c r="Q32" s="1">
        <f t="shared" si="6"/>
        <v>0</v>
      </c>
      <c r="R32" s="63">
        <v>94</v>
      </c>
      <c r="S32" s="1">
        <f t="shared" si="7"/>
        <v>0</v>
      </c>
      <c r="T32" s="63">
        <v>1</v>
      </c>
      <c r="U32" s="1">
        <f t="shared" si="8"/>
        <v>0</v>
      </c>
      <c r="V32" s="63">
        <v>0</v>
      </c>
      <c r="W32" s="1">
        <f t="shared" si="9"/>
        <v>0</v>
      </c>
      <c r="X32" s="63">
        <v>0</v>
      </c>
      <c r="Y32" s="1">
        <f t="shared" si="10"/>
        <v>0</v>
      </c>
      <c r="Z32" s="63">
        <v>6</v>
      </c>
      <c r="AA32" s="1">
        <f t="shared" si="11"/>
        <v>0</v>
      </c>
      <c r="AB32" s="63">
        <f>2.5*3</f>
        <v>7.5</v>
      </c>
      <c r="AC32" s="1">
        <f t="shared" si="12"/>
        <v>0</v>
      </c>
      <c r="AD32" s="63">
        <v>1</v>
      </c>
      <c r="AE32" s="1">
        <f t="shared" si="13"/>
        <v>0</v>
      </c>
      <c r="AF32" s="63">
        <v>0</v>
      </c>
      <c r="AG32" s="1">
        <f t="shared" si="14"/>
        <v>0</v>
      </c>
      <c r="AH32" s="63">
        <v>0</v>
      </c>
      <c r="AI32" s="1">
        <f t="shared" si="15"/>
        <v>0</v>
      </c>
      <c r="AJ32" s="63">
        <v>1</v>
      </c>
      <c r="AK32" s="1">
        <f t="shared" si="16"/>
        <v>0</v>
      </c>
      <c r="AL32" s="63">
        <v>0</v>
      </c>
      <c r="AM32" s="1">
        <f t="shared" si="17"/>
        <v>0</v>
      </c>
      <c r="AN32" s="63">
        <v>1</v>
      </c>
      <c r="AO32" s="1">
        <f t="shared" si="18"/>
        <v>0</v>
      </c>
      <c r="AP32" s="63">
        <v>0</v>
      </c>
      <c r="AQ32" s="1">
        <f t="shared" si="19"/>
        <v>0</v>
      </c>
      <c r="AR32" s="63">
        <v>1.5</v>
      </c>
      <c r="AS32" s="1">
        <f t="shared" si="20"/>
        <v>0</v>
      </c>
      <c r="AT32" s="63">
        <v>1</v>
      </c>
      <c r="AU32" s="1">
        <f t="shared" si="21"/>
        <v>0</v>
      </c>
      <c r="AV32" s="63">
        <v>1</v>
      </c>
      <c r="AW32" s="1">
        <f t="shared" si="22"/>
        <v>0</v>
      </c>
      <c r="AX32" s="63"/>
      <c r="AY32" s="1">
        <f t="shared" si="23"/>
        <v>0</v>
      </c>
      <c r="AZ32" s="62">
        <f t="shared" ref="AZ32" si="62">+R32</f>
        <v>94</v>
      </c>
      <c r="BA32" s="1">
        <f t="shared" si="25"/>
        <v>0</v>
      </c>
      <c r="BB32" s="63">
        <v>0</v>
      </c>
      <c r="BC32" s="1">
        <f t="shared" si="26"/>
        <v>0</v>
      </c>
      <c r="BD32" s="63">
        <v>1</v>
      </c>
      <c r="BE32" s="1">
        <f t="shared" si="27"/>
        <v>0</v>
      </c>
      <c r="BF32" s="63">
        <v>1</v>
      </c>
      <c r="BG32" s="2">
        <f t="shared" si="28"/>
        <v>0</v>
      </c>
      <c r="BH32" s="63">
        <v>1</v>
      </c>
      <c r="BI32" s="2">
        <f t="shared" si="29"/>
        <v>0</v>
      </c>
      <c r="BJ32" s="41">
        <v>0</v>
      </c>
      <c r="BK32" s="2">
        <f t="shared" si="30"/>
        <v>0</v>
      </c>
      <c r="BL32" s="63">
        <v>0</v>
      </c>
      <c r="BM32" s="2">
        <f t="shared" si="31"/>
        <v>0</v>
      </c>
      <c r="BN32" s="63">
        <v>0</v>
      </c>
      <c r="BO32" s="2">
        <f t="shared" si="32"/>
        <v>0</v>
      </c>
      <c r="BP32" s="63">
        <v>0</v>
      </c>
      <c r="BQ32" s="1">
        <f t="shared" si="33"/>
        <v>0</v>
      </c>
      <c r="BR32" s="63">
        <v>5</v>
      </c>
      <c r="BS32" s="1">
        <f t="shared" si="34"/>
        <v>0</v>
      </c>
      <c r="BT32" s="63">
        <v>4</v>
      </c>
      <c r="BU32" s="1">
        <f t="shared" si="35"/>
        <v>0</v>
      </c>
      <c r="BV32" s="63">
        <v>0</v>
      </c>
      <c r="BW32" s="1">
        <f t="shared" si="36"/>
        <v>0</v>
      </c>
      <c r="BX32" s="63">
        <v>0</v>
      </c>
      <c r="BY32" s="1">
        <f t="shared" si="37"/>
        <v>0</v>
      </c>
      <c r="BZ32" s="63">
        <v>2</v>
      </c>
      <c r="CA32" s="1">
        <f t="shared" si="38"/>
        <v>0</v>
      </c>
      <c r="CB32" s="63">
        <v>2</v>
      </c>
      <c r="CC32" s="1">
        <f t="shared" si="39"/>
        <v>0</v>
      </c>
      <c r="CD32" s="63">
        <v>1</v>
      </c>
      <c r="CE32" s="1">
        <f t="shared" si="40"/>
        <v>0</v>
      </c>
      <c r="CF32" s="63">
        <v>3</v>
      </c>
      <c r="CG32" s="1">
        <f t="shared" si="41"/>
        <v>0</v>
      </c>
      <c r="CH32" s="63">
        <v>3</v>
      </c>
      <c r="CI32" s="1">
        <f t="shared" si="42"/>
        <v>0</v>
      </c>
      <c r="CJ32" s="63">
        <v>1</v>
      </c>
      <c r="CK32" s="1">
        <f t="shared" si="43"/>
        <v>0</v>
      </c>
      <c r="CL32" s="63">
        <v>0</v>
      </c>
      <c r="CM32" s="1">
        <f t="shared" si="44"/>
        <v>0</v>
      </c>
      <c r="CN32" s="63">
        <v>2.4</v>
      </c>
      <c r="CO32" s="1">
        <f t="shared" si="45"/>
        <v>0</v>
      </c>
      <c r="CP32" s="63">
        <v>0</v>
      </c>
      <c r="CQ32" s="1">
        <f t="shared" si="46"/>
        <v>0</v>
      </c>
      <c r="CR32" s="63">
        <v>0</v>
      </c>
      <c r="CS32" s="1">
        <f t="shared" si="47"/>
        <v>0</v>
      </c>
      <c r="CT32" s="63">
        <v>0</v>
      </c>
      <c r="CU32" s="1">
        <f t="shared" si="48"/>
        <v>0</v>
      </c>
      <c r="CV32" s="63">
        <v>1</v>
      </c>
      <c r="CW32" s="2">
        <f t="shared" si="49"/>
        <v>0</v>
      </c>
      <c r="CX32" s="62">
        <v>1</v>
      </c>
      <c r="CY32" s="1">
        <f t="shared" si="50"/>
        <v>0</v>
      </c>
      <c r="CZ32" s="62"/>
      <c r="DA32" s="1">
        <f t="shared" si="51"/>
        <v>0</v>
      </c>
      <c r="DB32" s="62">
        <v>0</v>
      </c>
      <c r="DC32" s="1">
        <f t="shared" si="52"/>
        <v>0</v>
      </c>
      <c r="DD32" s="62">
        <v>0</v>
      </c>
      <c r="DE32" s="1">
        <f t="shared" si="53"/>
        <v>0</v>
      </c>
      <c r="DF32" s="62">
        <v>0</v>
      </c>
      <c r="DG32" s="1">
        <f t="shared" si="54"/>
        <v>0</v>
      </c>
      <c r="DH32" s="32">
        <f t="shared" si="55"/>
        <v>0</v>
      </c>
      <c r="DI32" s="33"/>
      <c r="DJ32" s="34">
        <f t="shared" si="56"/>
        <v>0</v>
      </c>
      <c r="DK32" s="33"/>
      <c r="DL32" s="34">
        <f t="shared" si="57"/>
        <v>0</v>
      </c>
      <c r="DM32" s="33"/>
      <c r="DN32" s="34">
        <f t="shared" si="58"/>
        <v>0</v>
      </c>
      <c r="DO32" s="34">
        <f t="shared" si="59"/>
        <v>0</v>
      </c>
      <c r="DP32" s="36">
        <f t="shared" si="60"/>
        <v>0</v>
      </c>
      <c r="DQ32" s="37"/>
    </row>
    <row r="33" spans="1:121" ht="15.5">
      <c r="A33" s="29"/>
      <c r="B33" s="84"/>
      <c r="C33" s="60" t="s">
        <v>171</v>
      </c>
      <c r="D33" s="61">
        <v>69</v>
      </c>
      <c r="E33" s="1">
        <f t="shared" si="0"/>
        <v>0</v>
      </c>
      <c r="F33" s="62">
        <v>69</v>
      </c>
      <c r="G33" s="1">
        <f t="shared" si="1"/>
        <v>0</v>
      </c>
      <c r="H33" s="63">
        <v>0</v>
      </c>
      <c r="I33" s="1">
        <f t="shared" si="2"/>
        <v>0</v>
      </c>
      <c r="J33" s="62">
        <v>69</v>
      </c>
      <c r="K33" s="1">
        <f t="shared" si="3"/>
        <v>0</v>
      </c>
      <c r="L33" s="63">
        <v>0</v>
      </c>
      <c r="M33" s="1">
        <f t="shared" si="4"/>
        <v>0</v>
      </c>
      <c r="N33" s="63">
        <v>26</v>
      </c>
      <c r="O33" s="1">
        <f t="shared" si="5"/>
        <v>0</v>
      </c>
      <c r="P33" s="63">
        <v>230</v>
      </c>
      <c r="Q33" s="1">
        <f t="shared" si="6"/>
        <v>0</v>
      </c>
      <c r="R33" s="63">
        <v>20</v>
      </c>
      <c r="S33" s="1">
        <f t="shared" si="7"/>
        <v>0</v>
      </c>
      <c r="T33" s="63">
        <v>1</v>
      </c>
      <c r="U33" s="1">
        <f t="shared" si="8"/>
        <v>0</v>
      </c>
      <c r="V33" s="63">
        <v>0</v>
      </c>
      <c r="W33" s="1">
        <f t="shared" si="9"/>
        <v>0</v>
      </c>
      <c r="X33" s="63">
        <v>0</v>
      </c>
      <c r="Y33" s="1">
        <f t="shared" si="10"/>
        <v>0</v>
      </c>
      <c r="Z33" s="63">
        <v>6</v>
      </c>
      <c r="AA33" s="1">
        <f t="shared" si="11"/>
        <v>0</v>
      </c>
      <c r="AB33" s="63">
        <v>0</v>
      </c>
      <c r="AC33" s="1">
        <f t="shared" si="12"/>
        <v>0</v>
      </c>
      <c r="AD33" s="63">
        <v>0</v>
      </c>
      <c r="AE33" s="1">
        <f t="shared" si="13"/>
        <v>0</v>
      </c>
      <c r="AF33" s="63">
        <v>0</v>
      </c>
      <c r="AG33" s="1">
        <f t="shared" si="14"/>
        <v>0</v>
      </c>
      <c r="AH33" s="63">
        <v>0</v>
      </c>
      <c r="AI33" s="1">
        <f t="shared" si="15"/>
        <v>0</v>
      </c>
      <c r="AJ33" s="63">
        <v>0</v>
      </c>
      <c r="AK33" s="1">
        <f t="shared" si="16"/>
        <v>0</v>
      </c>
      <c r="AL33" s="63">
        <v>1</v>
      </c>
      <c r="AM33" s="1">
        <f t="shared" si="17"/>
        <v>0</v>
      </c>
      <c r="AN33" s="63">
        <v>1</v>
      </c>
      <c r="AO33" s="1">
        <f t="shared" si="18"/>
        <v>0</v>
      </c>
      <c r="AP33" s="64">
        <v>1</v>
      </c>
      <c r="AQ33" s="1">
        <f t="shared" si="19"/>
        <v>0</v>
      </c>
      <c r="AR33" s="63">
        <v>1</v>
      </c>
      <c r="AS33" s="1">
        <f t="shared" si="20"/>
        <v>0</v>
      </c>
      <c r="AT33" s="63">
        <v>1</v>
      </c>
      <c r="AU33" s="1">
        <f t="shared" si="21"/>
        <v>0</v>
      </c>
      <c r="AV33" s="63">
        <v>1</v>
      </c>
      <c r="AW33" s="1">
        <f t="shared" si="22"/>
        <v>0</v>
      </c>
      <c r="AX33" s="63"/>
      <c r="AY33" s="1">
        <f t="shared" si="23"/>
        <v>0</v>
      </c>
      <c r="AZ33" s="62">
        <v>100</v>
      </c>
      <c r="BA33" s="1">
        <f t="shared" si="25"/>
        <v>0</v>
      </c>
      <c r="BB33" s="63">
        <v>0</v>
      </c>
      <c r="BC33" s="1">
        <f t="shared" si="26"/>
        <v>0</v>
      </c>
      <c r="BD33" s="63">
        <v>2</v>
      </c>
      <c r="BE33" s="1">
        <f t="shared" si="27"/>
        <v>0</v>
      </c>
      <c r="BF33" s="63">
        <v>0</v>
      </c>
      <c r="BG33" s="2">
        <f t="shared" si="28"/>
        <v>0</v>
      </c>
      <c r="BH33" s="63">
        <v>0</v>
      </c>
      <c r="BI33" s="2">
        <f t="shared" si="29"/>
        <v>0</v>
      </c>
      <c r="BJ33" s="41">
        <v>0</v>
      </c>
      <c r="BK33" s="2">
        <f t="shared" si="30"/>
        <v>0</v>
      </c>
      <c r="BL33" s="63">
        <v>6</v>
      </c>
      <c r="BM33" s="2">
        <f t="shared" si="31"/>
        <v>0</v>
      </c>
      <c r="BN33" s="63">
        <v>0</v>
      </c>
      <c r="BO33" s="2">
        <f t="shared" si="32"/>
        <v>0</v>
      </c>
      <c r="BP33" s="63">
        <v>0</v>
      </c>
      <c r="BQ33" s="1">
        <f t="shared" si="33"/>
        <v>0</v>
      </c>
      <c r="BR33" s="63">
        <v>5</v>
      </c>
      <c r="BS33" s="1">
        <f t="shared" si="34"/>
        <v>0</v>
      </c>
      <c r="BT33" s="63">
        <v>4</v>
      </c>
      <c r="BU33" s="1">
        <f t="shared" si="35"/>
        <v>0</v>
      </c>
      <c r="BV33" s="63">
        <v>0</v>
      </c>
      <c r="BW33" s="1">
        <f t="shared" si="36"/>
        <v>0</v>
      </c>
      <c r="BX33" s="63">
        <v>0</v>
      </c>
      <c r="BY33" s="1">
        <f t="shared" si="37"/>
        <v>0</v>
      </c>
      <c r="BZ33" s="63">
        <v>2</v>
      </c>
      <c r="CA33" s="1">
        <f t="shared" si="38"/>
        <v>0</v>
      </c>
      <c r="CB33" s="63">
        <v>2</v>
      </c>
      <c r="CC33" s="1">
        <f t="shared" si="39"/>
        <v>0</v>
      </c>
      <c r="CD33" s="63">
        <v>1</v>
      </c>
      <c r="CE33" s="1">
        <f t="shared" si="40"/>
        <v>0</v>
      </c>
      <c r="CF33" s="63">
        <v>3</v>
      </c>
      <c r="CG33" s="1">
        <f t="shared" si="41"/>
        <v>0</v>
      </c>
      <c r="CH33" s="63">
        <v>3</v>
      </c>
      <c r="CI33" s="1">
        <f t="shared" si="42"/>
        <v>0</v>
      </c>
      <c r="CJ33" s="63">
        <v>1</v>
      </c>
      <c r="CK33" s="1">
        <f t="shared" si="43"/>
        <v>0</v>
      </c>
      <c r="CL33" s="63">
        <v>0</v>
      </c>
      <c r="CM33" s="1">
        <f t="shared" si="44"/>
        <v>0</v>
      </c>
      <c r="CN33" s="63">
        <v>2.4</v>
      </c>
      <c r="CO33" s="1">
        <f t="shared" si="45"/>
        <v>0</v>
      </c>
      <c r="CP33" s="63">
        <v>0</v>
      </c>
      <c r="CQ33" s="1">
        <f t="shared" si="46"/>
        <v>0</v>
      </c>
      <c r="CR33" s="63">
        <v>0</v>
      </c>
      <c r="CS33" s="1">
        <f t="shared" si="47"/>
        <v>0</v>
      </c>
      <c r="CT33" s="63">
        <v>1</v>
      </c>
      <c r="CU33" s="1">
        <f t="shared" si="48"/>
        <v>0</v>
      </c>
      <c r="CV33" s="63">
        <v>1</v>
      </c>
      <c r="CW33" s="2">
        <f t="shared" si="49"/>
        <v>0</v>
      </c>
      <c r="CX33" s="62">
        <v>1</v>
      </c>
      <c r="CY33" s="1">
        <f t="shared" si="50"/>
        <v>0</v>
      </c>
      <c r="CZ33" s="62">
        <v>1</v>
      </c>
      <c r="DA33" s="1">
        <f t="shared" si="51"/>
        <v>0</v>
      </c>
      <c r="DB33" s="62">
        <v>0</v>
      </c>
      <c r="DC33" s="1">
        <f t="shared" si="52"/>
        <v>0</v>
      </c>
      <c r="DD33" s="62">
        <v>0</v>
      </c>
      <c r="DE33" s="1">
        <f t="shared" si="53"/>
        <v>0</v>
      </c>
      <c r="DF33" s="62">
        <v>0</v>
      </c>
      <c r="DG33" s="1">
        <f t="shared" si="54"/>
        <v>0</v>
      </c>
      <c r="DH33" s="32">
        <f t="shared" si="55"/>
        <v>0</v>
      </c>
      <c r="DI33" s="33"/>
      <c r="DJ33" s="34">
        <f t="shared" si="56"/>
        <v>0</v>
      </c>
      <c r="DK33" s="33"/>
      <c r="DL33" s="34">
        <f t="shared" si="57"/>
        <v>0</v>
      </c>
      <c r="DM33" s="33"/>
      <c r="DN33" s="34">
        <f t="shared" si="58"/>
        <v>0</v>
      </c>
      <c r="DO33" s="34">
        <f t="shared" si="59"/>
        <v>0</v>
      </c>
      <c r="DP33" s="36">
        <f t="shared" si="60"/>
        <v>0</v>
      </c>
      <c r="DQ33" s="37"/>
    </row>
    <row r="34" spans="1:121" ht="15.5">
      <c r="A34" s="29"/>
      <c r="B34" s="84"/>
      <c r="C34" s="60" t="s">
        <v>174</v>
      </c>
      <c r="D34" s="61">
        <v>61.2</v>
      </c>
      <c r="E34" s="1">
        <f t="shared" si="0"/>
        <v>0</v>
      </c>
      <c r="F34" s="62">
        <v>61.2</v>
      </c>
      <c r="G34" s="1">
        <f t="shared" si="1"/>
        <v>0</v>
      </c>
      <c r="H34" s="63">
        <v>12</v>
      </c>
      <c r="I34" s="1">
        <f t="shared" si="2"/>
        <v>0</v>
      </c>
      <c r="J34" s="62">
        <v>45</v>
      </c>
      <c r="K34" s="1">
        <f t="shared" si="3"/>
        <v>0</v>
      </c>
      <c r="L34" s="63">
        <v>25.7</v>
      </c>
      <c r="M34" s="1">
        <f t="shared" si="4"/>
        <v>0</v>
      </c>
      <c r="N34" s="63">
        <v>25.7</v>
      </c>
      <c r="O34" s="1">
        <f t="shared" si="5"/>
        <v>0</v>
      </c>
      <c r="P34" s="63">
        <f>179+25</f>
        <v>204</v>
      </c>
      <c r="Q34" s="1">
        <f t="shared" si="6"/>
        <v>0</v>
      </c>
      <c r="R34" s="63">
        <v>56</v>
      </c>
      <c r="S34" s="1">
        <f t="shared" si="7"/>
        <v>0</v>
      </c>
      <c r="T34" s="63">
        <v>1</v>
      </c>
      <c r="U34" s="1">
        <f t="shared" si="8"/>
        <v>0</v>
      </c>
      <c r="V34" s="63">
        <v>1</v>
      </c>
      <c r="W34" s="1">
        <f t="shared" si="9"/>
        <v>0</v>
      </c>
      <c r="X34" s="63">
        <v>0</v>
      </c>
      <c r="Y34" s="1">
        <f t="shared" si="10"/>
        <v>0</v>
      </c>
      <c r="Z34" s="63">
        <v>7</v>
      </c>
      <c r="AA34" s="1">
        <f t="shared" si="11"/>
        <v>0</v>
      </c>
      <c r="AB34" s="63">
        <v>0</v>
      </c>
      <c r="AC34" s="1">
        <f t="shared" si="12"/>
        <v>0</v>
      </c>
      <c r="AD34" s="63">
        <v>0</v>
      </c>
      <c r="AE34" s="1">
        <f t="shared" si="13"/>
        <v>0</v>
      </c>
      <c r="AF34" s="63">
        <v>0</v>
      </c>
      <c r="AG34" s="1">
        <f t="shared" si="14"/>
        <v>0</v>
      </c>
      <c r="AH34" s="63">
        <v>0</v>
      </c>
      <c r="AI34" s="1">
        <f t="shared" si="15"/>
        <v>0</v>
      </c>
      <c r="AJ34" s="63">
        <v>1</v>
      </c>
      <c r="AK34" s="1">
        <f t="shared" si="16"/>
        <v>0</v>
      </c>
      <c r="AL34" s="63">
        <v>0</v>
      </c>
      <c r="AM34" s="1">
        <f t="shared" si="17"/>
        <v>0</v>
      </c>
      <c r="AN34" s="63">
        <v>1</v>
      </c>
      <c r="AO34" s="1">
        <f t="shared" si="18"/>
        <v>0</v>
      </c>
      <c r="AP34" s="63">
        <v>0</v>
      </c>
      <c r="AQ34" s="1">
        <f t="shared" si="19"/>
        <v>0</v>
      </c>
      <c r="AR34" s="63">
        <v>1</v>
      </c>
      <c r="AS34" s="1">
        <f t="shared" si="20"/>
        <v>0</v>
      </c>
      <c r="AT34" s="63">
        <v>1</v>
      </c>
      <c r="AU34" s="1">
        <f t="shared" si="21"/>
        <v>0</v>
      </c>
      <c r="AV34" s="63">
        <v>1</v>
      </c>
      <c r="AW34" s="1">
        <f t="shared" si="22"/>
        <v>0</v>
      </c>
      <c r="AX34" s="63"/>
      <c r="AY34" s="1">
        <f t="shared" si="23"/>
        <v>0</v>
      </c>
      <c r="AZ34" s="62">
        <f t="shared" si="61"/>
        <v>56</v>
      </c>
      <c r="BA34" s="1">
        <f t="shared" si="25"/>
        <v>0</v>
      </c>
      <c r="BB34" s="63">
        <v>0</v>
      </c>
      <c r="BC34" s="1">
        <f t="shared" si="26"/>
        <v>0</v>
      </c>
      <c r="BD34" s="63">
        <v>2</v>
      </c>
      <c r="BE34" s="1">
        <f t="shared" si="27"/>
        <v>0</v>
      </c>
      <c r="BF34" s="63"/>
      <c r="BG34" s="2">
        <f t="shared" si="28"/>
        <v>0</v>
      </c>
      <c r="BH34" s="63"/>
      <c r="BI34" s="2">
        <f t="shared" si="29"/>
        <v>0</v>
      </c>
      <c r="BJ34" s="41">
        <v>0</v>
      </c>
      <c r="BK34" s="2">
        <f t="shared" si="30"/>
        <v>0</v>
      </c>
      <c r="BL34" s="63">
        <v>4</v>
      </c>
      <c r="BM34" s="2">
        <f t="shared" si="31"/>
        <v>0</v>
      </c>
      <c r="BN34" s="63">
        <v>0</v>
      </c>
      <c r="BO34" s="2">
        <f t="shared" si="32"/>
        <v>0</v>
      </c>
      <c r="BP34" s="63">
        <v>0</v>
      </c>
      <c r="BQ34" s="1">
        <f t="shared" si="33"/>
        <v>0</v>
      </c>
      <c r="BR34" s="63">
        <v>5</v>
      </c>
      <c r="BS34" s="1">
        <f t="shared" si="34"/>
        <v>0</v>
      </c>
      <c r="BT34" s="63">
        <v>4</v>
      </c>
      <c r="BU34" s="1">
        <f t="shared" si="35"/>
        <v>0</v>
      </c>
      <c r="BV34" s="63">
        <v>0</v>
      </c>
      <c r="BW34" s="1">
        <f t="shared" si="36"/>
        <v>0</v>
      </c>
      <c r="BX34" s="63">
        <v>0</v>
      </c>
      <c r="BY34" s="1">
        <f t="shared" si="37"/>
        <v>0</v>
      </c>
      <c r="BZ34" s="63">
        <v>2</v>
      </c>
      <c r="CA34" s="1">
        <f t="shared" si="38"/>
        <v>0</v>
      </c>
      <c r="CB34" s="63">
        <v>2</v>
      </c>
      <c r="CC34" s="1">
        <f t="shared" si="39"/>
        <v>0</v>
      </c>
      <c r="CD34" s="63">
        <v>1</v>
      </c>
      <c r="CE34" s="1">
        <f t="shared" si="40"/>
        <v>0</v>
      </c>
      <c r="CF34" s="63">
        <v>3</v>
      </c>
      <c r="CG34" s="1">
        <f t="shared" si="41"/>
        <v>0</v>
      </c>
      <c r="CH34" s="63">
        <v>3</v>
      </c>
      <c r="CI34" s="1">
        <f t="shared" si="42"/>
        <v>0</v>
      </c>
      <c r="CJ34" s="63">
        <v>1</v>
      </c>
      <c r="CK34" s="1">
        <f t="shared" si="43"/>
        <v>0</v>
      </c>
      <c r="CL34" s="63">
        <v>1</v>
      </c>
      <c r="CM34" s="1">
        <f t="shared" si="44"/>
        <v>0</v>
      </c>
      <c r="CN34" s="63">
        <v>2</v>
      </c>
      <c r="CO34" s="1">
        <f t="shared" si="45"/>
        <v>0</v>
      </c>
      <c r="CP34" s="63">
        <v>2</v>
      </c>
      <c r="CQ34" s="1">
        <f t="shared" si="46"/>
        <v>0</v>
      </c>
      <c r="CR34" s="63">
        <v>0</v>
      </c>
      <c r="CS34" s="1">
        <f t="shared" si="47"/>
        <v>0</v>
      </c>
      <c r="CT34" s="63">
        <v>1</v>
      </c>
      <c r="CU34" s="1">
        <f t="shared" si="48"/>
        <v>0</v>
      </c>
      <c r="CV34" s="63">
        <v>1</v>
      </c>
      <c r="CW34" s="2">
        <f t="shared" si="49"/>
        <v>0</v>
      </c>
      <c r="CX34" s="62">
        <v>2</v>
      </c>
      <c r="CY34" s="1">
        <f t="shared" si="50"/>
        <v>0</v>
      </c>
      <c r="CZ34" s="62">
        <v>1</v>
      </c>
      <c r="DA34" s="1">
        <f t="shared" si="51"/>
        <v>0</v>
      </c>
      <c r="DB34" s="62">
        <v>0</v>
      </c>
      <c r="DC34" s="1">
        <f t="shared" si="52"/>
        <v>0</v>
      </c>
      <c r="DD34" s="62">
        <v>0</v>
      </c>
      <c r="DE34" s="1">
        <f t="shared" si="53"/>
        <v>0</v>
      </c>
      <c r="DF34" s="62">
        <v>0</v>
      </c>
      <c r="DG34" s="1">
        <f t="shared" si="54"/>
        <v>0</v>
      </c>
      <c r="DH34" s="32">
        <f t="shared" si="55"/>
        <v>0</v>
      </c>
      <c r="DI34" s="33"/>
      <c r="DJ34" s="34">
        <f t="shared" si="56"/>
        <v>0</v>
      </c>
      <c r="DK34" s="33"/>
      <c r="DL34" s="34">
        <f t="shared" si="57"/>
        <v>0</v>
      </c>
      <c r="DM34" s="33"/>
      <c r="DN34" s="34">
        <f t="shared" si="58"/>
        <v>0</v>
      </c>
      <c r="DO34" s="34">
        <f t="shared" si="59"/>
        <v>0</v>
      </c>
      <c r="DP34" s="36">
        <f t="shared" si="60"/>
        <v>0</v>
      </c>
      <c r="DQ34" s="37"/>
    </row>
    <row r="35" spans="1:121" ht="15.5">
      <c r="A35" s="29"/>
      <c r="B35" s="84"/>
      <c r="C35" s="60" t="s">
        <v>176</v>
      </c>
      <c r="D35" s="61">
        <v>23.7</v>
      </c>
      <c r="E35" s="1">
        <f t="shared" si="0"/>
        <v>0</v>
      </c>
      <c r="F35" s="62">
        <v>23.7</v>
      </c>
      <c r="G35" s="1">
        <f t="shared" si="1"/>
        <v>0</v>
      </c>
      <c r="H35" s="63">
        <v>2</v>
      </c>
      <c r="I35" s="1">
        <f t="shared" si="2"/>
        <v>0</v>
      </c>
      <c r="J35" s="62">
        <v>23.7</v>
      </c>
      <c r="K35" s="1">
        <f t="shared" si="3"/>
        <v>0</v>
      </c>
      <c r="L35" s="63">
        <v>0</v>
      </c>
      <c r="M35" s="1">
        <f t="shared" si="4"/>
        <v>0</v>
      </c>
      <c r="N35" s="63">
        <v>63</v>
      </c>
      <c r="O35" s="1">
        <f t="shared" si="5"/>
        <v>0</v>
      </c>
      <c r="P35" s="63">
        <v>79</v>
      </c>
      <c r="Q35" s="1">
        <f t="shared" si="6"/>
        <v>0</v>
      </c>
      <c r="R35" s="63">
        <v>75</v>
      </c>
      <c r="S35" s="1">
        <f t="shared" si="7"/>
        <v>0</v>
      </c>
      <c r="T35" s="63">
        <v>1</v>
      </c>
      <c r="U35" s="1">
        <f t="shared" si="8"/>
        <v>0</v>
      </c>
      <c r="V35" s="63">
        <v>0</v>
      </c>
      <c r="W35" s="1">
        <f t="shared" si="9"/>
        <v>0</v>
      </c>
      <c r="X35" s="63">
        <v>0</v>
      </c>
      <c r="Y35" s="1">
        <f t="shared" si="10"/>
        <v>0</v>
      </c>
      <c r="Z35" s="63">
        <v>3</v>
      </c>
      <c r="AA35" s="1">
        <f t="shared" si="11"/>
        <v>0</v>
      </c>
      <c r="AB35" s="63">
        <v>18</v>
      </c>
      <c r="AC35" s="1">
        <f t="shared" si="12"/>
        <v>0</v>
      </c>
      <c r="AD35" s="63">
        <v>1</v>
      </c>
      <c r="AE35" s="1">
        <f t="shared" si="13"/>
        <v>0</v>
      </c>
      <c r="AF35" s="63">
        <v>0</v>
      </c>
      <c r="AG35" s="1">
        <f t="shared" si="14"/>
        <v>0</v>
      </c>
      <c r="AH35" s="63">
        <v>1</v>
      </c>
      <c r="AI35" s="1">
        <f t="shared" si="15"/>
        <v>0</v>
      </c>
      <c r="AJ35" s="63">
        <v>0</v>
      </c>
      <c r="AK35" s="1">
        <f t="shared" si="16"/>
        <v>0</v>
      </c>
      <c r="AL35" s="63">
        <v>0</v>
      </c>
      <c r="AM35" s="1">
        <f t="shared" si="17"/>
        <v>0</v>
      </c>
      <c r="AN35" s="63">
        <v>1</v>
      </c>
      <c r="AO35" s="1">
        <f t="shared" si="18"/>
        <v>0</v>
      </c>
      <c r="AP35" s="64">
        <v>1</v>
      </c>
      <c r="AQ35" s="1">
        <f t="shared" si="19"/>
        <v>0</v>
      </c>
      <c r="AR35" s="63">
        <v>1</v>
      </c>
      <c r="AS35" s="1">
        <f t="shared" si="20"/>
        <v>0</v>
      </c>
      <c r="AT35" s="63">
        <v>1</v>
      </c>
      <c r="AU35" s="1">
        <f t="shared" si="21"/>
        <v>0</v>
      </c>
      <c r="AV35" s="63">
        <v>1</v>
      </c>
      <c r="AW35" s="1">
        <f t="shared" si="22"/>
        <v>0</v>
      </c>
      <c r="AX35" s="63"/>
      <c r="AY35" s="1">
        <f t="shared" si="23"/>
        <v>0</v>
      </c>
      <c r="AZ35" s="62">
        <f t="shared" si="61"/>
        <v>75</v>
      </c>
      <c r="BA35" s="1">
        <f t="shared" si="25"/>
        <v>0</v>
      </c>
      <c r="BB35" s="63">
        <v>0</v>
      </c>
      <c r="BC35" s="1">
        <f t="shared" si="26"/>
        <v>0</v>
      </c>
      <c r="BD35" s="63">
        <v>0</v>
      </c>
      <c r="BE35" s="1">
        <f t="shared" si="27"/>
        <v>0</v>
      </c>
      <c r="BF35" s="63">
        <v>0</v>
      </c>
      <c r="BG35" s="2">
        <f t="shared" si="28"/>
        <v>0</v>
      </c>
      <c r="BH35" s="63">
        <v>0</v>
      </c>
      <c r="BI35" s="2">
        <f t="shared" si="29"/>
        <v>0</v>
      </c>
      <c r="BJ35" s="41">
        <v>0</v>
      </c>
      <c r="BK35" s="2">
        <f t="shared" si="30"/>
        <v>0</v>
      </c>
      <c r="BL35" s="63">
        <v>0</v>
      </c>
      <c r="BM35" s="2">
        <f t="shared" si="31"/>
        <v>0</v>
      </c>
      <c r="BN35" s="63">
        <v>0</v>
      </c>
      <c r="BO35" s="2">
        <f t="shared" si="32"/>
        <v>0</v>
      </c>
      <c r="BP35" s="63">
        <v>2</v>
      </c>
      <c r="BQ35" s="1">
        <f t="shared" si="33"/>
        <v>0</v>
      </c>
      <c r="BR35" s="63">
        <v>0</v>
      </c>
      <c r="BS35" s="1">
        <f t="shared" si="34"/>
        <v>0</v>
      </c>
      <c r="BT35" s="63">
        <v>4</v>
      </c>
      <c r="BU35" s="1">
        <f t="shared" si="35"/>
        <v>0</v>
      </c>
      <c r="BV35" s="63">
        <v>2</v>
      </c>
      <c r="BW35" s="1">
        <f t="shared" si="36"/>
        <v>0</v>
      </c>
      <c r="BX35" s="63">
        <v>2</v>
      </c>
      <c r="BY35" s="1">
        <f t="shared" si="37"/>
        <v>0</v>
      </c>
      <c r="BZ35" s="63">
        <v>0</v>
      </c>
      <c r="CA35" s="1">
        <f t="shared" si="38"/>
        <v>0</v>
      </c>
      <c r="CB35" s="63">
        <v>0</v>
      </c>
      <c r="CC35" s="1">
        <f t="shared" si="39"/>
        <v>0</v>
      </c>
      <c r="CD35" s="63"/>
      <c r="CE35" s="1">
        <f t="shared" si="40"/>
        <v>0</v>
      </c>
      <c r="CF35" s="63"/>
      <c r="CG35" s="1">
        <f t="shared" si="41"/>
        <v>0</v>
      </c>
      <c r="CH35" s="63"/>
      <c r="CI35" s="1">
        <f t="shared" si="42"/>
        <v>0</v>
      </c>
      <c r="CJ35" s="63"/>
      <c r="CK35" s="1">
        <f t="shared" si="43"/>
        <v>0</v>
      </c>
      <c r="CL35" s="63"/>
      <c r="CM35" s="1">
        <f t="shared" si="44"/>
        <v>0</v>
      </c>
      <c r="CN35" s="63">
        <v>0</v>
      </c>
      <c r="CO35" s="1">
        <f t="shared" si="45"/>
        <v>0</v>
      </c>
      <c r="CP35" s="63">
        <v>0</v>
      </c>
      <c r="CQ35" s="1">
        <f t="shared" si="46"/>
        <v>0</v>
      </c>
      <c r="CR35" s="63">
        <v>0</v>
      </c>
      <c r="CS35" s="1">
        <f t="shared" si="47"/>
        <v>0</v>
      </c>
      <c r="CT35" s="63">
        <v>0</v>
      </c>
      <c r="CU35" s="1">
        <f t="shared" si="48"/>
        <v>0</v>
      </c>
      <c r="CV35" s="63">
        <v>1</v>
      </c>
      <c r="CW35" s="2">
        <f t="shared" si="49"/>
        <v>0</v>
      </c>
      <c r="CX35" s="62">
        <v>0</v>
      </c>
      <c r="CY35" s="1">
        <f t="shared" si="50"/>
        <v>0</v>
      </c>
      <c r="CZ35" s="62"/>
      <c r="DA35" s="1">
        <f t="shared" si="51"/>
        <v>0</v>
      </c>
      <c r="DB35" s="62">
        <v>0</v>
      </c>
      <c r="DC35" s="1">
        <f t="shared" si="52"/>
        <v>0</v>
      </c>
      <c r="DD35" s="62">
        <v>0</v>
      </c>
      <c r="DE35" s="1">
        <f t="shared" si="53"/>
        <v>0</v>
      </c>
      <c r="DF35" s="62">
        <v>0</v>
      </c>
      <c r="DG35" s="1">
        <f t="shared" si="54"/>
        <v>0</v>
      </c>
      <c r="DH35" s="32">
        <f t="shared" si="55"/>
        <v>0</v>
      </c>
      <c r="DI35" s="33"/>
      <c r="DJ35" s="34">
        <f t="shared" si="56"/>
        <v>0</v>
      </c>
      <c r="DK35" s="33"/>
      <c r="DL35" s="34">
        <f t="shared" si="57"/>
        <v>0</v>
      </c>
      <c r="DM35" s="33"/>
      <c r="DN35" s="34">
        <f t="shared" si="58"/>
        <v>0</v>
      </c>
      <c r="DO35" s="34">
        <f t="shared" si="59"/>
        <v>0</v>
      </c>
      <c r="DP35" s="36">
        <f t="shared" si="60"/>
        <v>0</v>
      </c>
      <c r="DQ35" s="37"/>
    </row>
    <row r="36" spans="1:121" ht="15.5">
      <c r="A36" s="29"/>
      <c r="B36" s="84"/>
      <c r="C36" s="60" t="s">
        <v>180</v>
      </c>
      <c r="D36" s="61">
        <v>29.39</v>
      </c>
      <c r="E36" s="1">
        <f t="shared" si="0"/>
        <v>0</v>
      </c>
      <c r="F36" s="62">
        <v>29.39</v>
      </c>
      <c r="G36" s="1">
        <f t="shared" si="1"/>
        <v>0</v>
      </c>
      <c r="H36" s="63"/>
      <c r="I36" s="1">
        <f t="shared" si="2"/>
        <v>0</v>
      </c>
      <c r="J36" s="62">
        <v>73.2</v>
      </c>
      <c r="K36" s="1">
        <f t="shared" si="3"/>
        <v>0</v>
      </c>
      <c r="L36" s="63">
        <v>34.020000000000003</v>
      </c>
      <c r="M36" s="1">
        <f t="shared" si="4"/>
        <v>0</v>
      </c>
      <c r="N36" s="63">
        <v>34.020000000000003</v>
      </c>
      <c r="O36" s="1">
        <f t="shared" si="5"/>
        <v>0</v>
      </c>
      <c r="P36" s="63">
        <v>97.95</v>
      </c>
      <c r="Q36" s="1">
        <f t="shared" si="6"/>
        <v>0</v>
      </c>
      <c r="R36" s="63">
        <v>63</v>
      </c>
      <c r="S36" s="1">
        <f t="shared" si="7"/>
        <v>0</v>
      </c>
      <c r="T36" s="63">
        <v>1</v>
      </c>
      <c r="U36" s="1">
        <f t="shared" si="8"/>
        <v>0</v>
      </c>
      <c r="V36" s="63">
        <v>0</v>
      </c>
      <c r="W36" s="1">
        <f t="shared" si="9"/>
        <v>0</v>
      </c>
      <c r="X36" s="63">
        <v>0</v>
      </c>
      <c r="Y36" s="1">
        <f t="shared" si="10"/>
        <v>0</v>
      </c>
      <c r="Z36" s="63">
        <v>5</v>
      </c>
      <c r="AA36" s="1">
        <f t="shared" si="11"/>
        <v>0</v>
      </c>
      <c r="AB36" s="63">
        <v>0</v>
      </c>
      <c r="AC36" s="1">
        <f t="shared" si="12"/>
        <v>0</v>
      </c>
      <c r="AD36" s="63">
        <v>0</v>
      </c>
      <c r="AE36" s="1">
        <f t="shared" si="13"/>
        <v>0</v>
      </c>
      <c r="AF36" s="63">
        <v>0</v>
      </c>
      <c r="AG36" s="1">
        <f t="shared" si="14"/>
        <v>0</v>
      </c>
      <c r="AH36" s="63">
        <v>0</v>
      </c>
      <c r="AI36" s="1">
        <f t="shared" si="15"/>
        <v>0</v>
      </c>
      <c r="AJ36" s="63">
        <v>0</v>
      </c>
      <c r="AK36" s="1">
        <f t="shared" si="16"/>
        <v>0</v>
      </c>
      <c r="AL36" s="63">
        <v>0</v>
      </c>
      <c r="AM36" s="1">
        <f t="shared" si="17"/>
        <v>0</v>
      </c>
      <c r="AN36" s="63">
        <v>1</v>
      </c>
      <c r="AO36" s="1">
        <f t="shared" si="18"/>
        <v>0</v>
      </c>
      <c r="AP36" s="64">
        <v>1</v>
      </c>
      <c r="AQ36" s="1">
        <f t="shared" si="19"/>
        <v>0</v>
      </c>
      <c r="AR36" s="63">
        <v>1</v>
      </c>
      <c r="AS36" s="1">
        <f t="shared" si="20"/>
        <v>0</v>
      </c>
      <c r="AT36" s="63">
        <v>1</v>
      </c>
      <c r="AU36" s="1">
        <f t="shared" si="21"/>
        <v>0</v>
      </c>
      <c r="AV36" s="63">
        <v>1</v>
      </c>
      <c r="AW36" s="1">
        <f t="shared" si="22"/>
        <v>0</v>
      </c>
      <c r="AX36" s="63"/>
      <c r="AY36" s="1">
        <f t="shared" si="23"/>
        <v>0</v>
      </c>
      <c r="AZ36" s="62">
        <f t="shared" si="61"/>
        <v>63</v>
      </c>
      <c r="BA36" s="1">
        <f t="shared" si="25"/>
        <v>0</v>
      </c>
      <c r="BB36" s="63">
        <v>0</v>
      </c>
      <c r="BC36" s="1">
        <f t="shared" si="26"/>
        <v>0</v>
      </c>
      <c r="BD36" s="63">
        <v>0</v>
      </c>
      <c r="BE36" s="1">
        <f t="shared" si="27"/>
        <v>0</v>
      </c>
      <c r="BF36" s="63">
        <v>0</v>
      </c>
      <c r="BG36" s="2">
        <f t="shared" si="28"/>
        <v>0</v>
      </c>
      <c r="BH36" s="63">
        <v>0</v>
      </c>
      <c r="BI36" s="2">
        <f t="shared" si="29"/>
        <v>0</v>
      </c>
      <c r="BJ36" s="41">
        <v>0</v>
      </c>
      <c r="BK36" s="2">
        <f t="shared" si="30"/>
        <v>0</v>
      </c>
      <c r="BL36" s="63">
        <v>0</v>
      </c>
      <c r="BM36" s="2">
        <f t="shared" si="31"/>
        <v>0</v>
      </c>
      <c r="BN36" s="63">
        <v>0</v>
      </c>
      <c r="BO36" s="2">
        <f t="shared" si="32"/>
        <v>0</v>
      </c>
      <c r="BP36" s="63">
        <v>5</v>
      </c>
      <c r="BQ36" s="1">
        <f t="shared" si="33"/>
        <v>0</v>
      </c>
      <c r="BR36" s="63">
        <v>0</v>
      </c>
      <c r="BS36" s="1">
        <f t="shared" si="34"/>
        <v>0</v>
      </c>
      <c r="BT36" s="63">
        <v>0</v>
      </c>
      <c r="BU36" s="1">
        <f t="shared" si="35"/>
        <v>0</v>
      </c>
      <c r="BV36" s="63">
        <v>0</v>
      </c>
      <c r="BW36" s="1">
        <f t="shared" si="36"/>
        <v>0</v>
      </c>
      <c r="BX36" s="63">
        <v>0</v>
      </c>
      <c r="BY36" s="1">
        <f t="shared" si="37"/>
        <v>0</v>
      </c>
      <c r="BZ36" s="63">
        <v>0</v>
      </c>
      <c r="CA36" s="1">
        <f t="shared" si="38"/>
        <v>0</v>
      </c>
      <c r="CB36" s="63">
        <v>0</v>
      </c>
      <c r="CC36" s="1">
        <f t="shared" si="39"/>
        <v>0</v>
      </c>
      <c r="CD36" s="63">
        <v>0</v>
      </c>
      <c r="CE36" s="1">
        <f t="shared" si="40"/>
        <v>0</v>
      </c>
      <c r="CF36" s="63">
        <v>0</v>
      </c>
      <c r="CG36" s="1">
        <f t="shared" si="41"/>
        <v>0</v>
      </c>
      <c r="CH36" s="63">
        <v>0</v>
      </c>
      <c r="CI36" s="1">
        <f t="shared" si="42"/>
        <v>0</v>
      </c>
      <c r="CJ36" s="63">
        <v>0</v>
      </c>
      <c r="CK36" s="1">
        <f t="shared" si="43"/>
        <v>0</v>
      </c>
      <c r="CL36" s="63">
        <v>0</v>
      </c>
      <c r="CM36" s="1">
        <f t="shared" si="44"/>
        <v>0</v>
      </c>
      <c r="CN36" s="63">
        <v>0</v>
      </c>
      <c r="CO36" s="1">
        <f t="shared" si="45"/>
        <v>0</v>
      </c>
      <c r="CP36" s="63">
        <v>0</v>
      </c>
      <c r="CQ36" s="1">
        <f t="shared" si="46"/>
        <v>0</v>
      </c>
      <c r="CR36" s="63">
        <v>0</v>
      </c>
      <c r="CS36" s="1">
        <f t="shared" si="47"/>
        <v>0</v>
      </c>
      <c r="CT36" s="63">
        <v>0</v>
      </c>
      <c r="CU36" s="1">
        <f t="shared" si="48"/>
        <v>0</v>
      </c>
      <c r="CV36" s="63">
        <v>1</v>
      </c>
      <c r="CW36" s="2">
        <f t="shared" si="49"/>
        <v>0</v>
      </c>
      <c r="CX36" s="62">
        <v>0</v>
      </c>
      <c r="CY36" s="1">
        <f t="shared" si="50"/>
        <v>0</v>
      </c>
      <c r="CZ36" s="62"/>
      <c r="DA36" s="1">
        <f t="shared" si="51"/>
        <v>0</v>
      </c>
      <c r="DB36" s="62">
        <v>0</v>
      </c>
      <c r="DC36" s="1">
        <f t="shared" si="52"/>
        <v>0</v>
      </c>
      <c r="DD36" s="62">
        <v>0</v>
      </c>
      <c r="DE36" s="1">
        <f t="shared" si="53"/>
        <v>0</v>
      </c>
      <c r="DF36" s="62">
        <v>0</v>
      </c>
      <c r="DG36" s="1">
        <f t="shared" si="54"/>
        <v>0</v>
      </c>
      <c r="DH36" s="32">
        <f t="shared" si="55"/>
        <v>0</v>
      </c>
      <c r="DI36" s="33"/>
      <c r="DJ36" s="34">
        <f t="shared" si="56"/>
        <v>0</v>
      </c>
      <c r="DK36" s="33"/>
      <c r="DL36" s="34">
        <f t="shared" si="57"/>
        <v>0</v>
      </c>
      <c r="DM36" s="33"/>
      <c r="DN36" s="34">
        <f t="shared" si="58"/>
        <v>0</v>
      </c>
      <c r="DO36" s="34">
        <f t="shared" si="59"/>
        <v>0</v>
      </c>
      <c r="DP36" s="36">
        <f t="shared" si="60"/>
        <v>0</v>
      </c>
      <c r="DQ36" s="37"/>
    </row>
    <row r="37" spans="1:121" ht="15.5">
      <c r="A37" s="29"/>
      <c r="B37" s="84"/>
      <c r="C37" s="60" t="s">
        <v>182</v>
      </c>
      <c r="D37" s="61">
        <v>18.850000000000001</v>
      </c>
      <c r="E37" s="1">
        <f t="shared" si="0"/>
        <v>0</v>
      </c>
      <c r="F37" s="62">
        <v>18.850000000000001</v>
      </c>
      <c r="G37" s="1">
        <f t="shared" si="1"/>
        <v>0</v>
      </c>
      <c r="H37" s="63">
        <v>18.850000000000001</v>
      </c>
      <c r="I37" s="1">
        <f t="shared" si="2"/>
        <v>0</v>
      </c>
      <c r="J37" s="62">
        <v>51.9</v>
      </c>
      <c r="K37" s="1">
        <f t="shared" si="3"/>
        <v>0</v>
      </c>
      <c r="L37" s="63">
        <v>40</v>
      </c>
      <c r="M37" s="1">
        <f t="shared" si="4"/>
        <v>0</v>
      </c>
      <c r="N37" s="63">
        <v>40</v>
      </c>
      <c r="O37" s="1">
        <f t="shared" si="5"/>
        <v>0</v>
      </c>
      <c r="P37" s="63">
        <f>188.53+68.88</f>
        <v>257.40999999999997</v>
      </c>
      <c r="Q37" s="1">
        <f t="shared" si="6"/>
        <v>0</v>
      </c>
      <c r="R37" s="63">
        <v>173.11</v>
      </c>
      <c r="S37" s="1">
        <f t="shared" si="7"/>
        <v>0</v>
      </c>
      <c r="T37" s="63">
        <v>1</v>
      </c>
      <c r="U37" s="1">
        <f t="shared" si="8"/>
        <v>0</v>
      </c>
      <c r="V37" s="63">
        <v>0</v>
      </c>
      <c r="W37" s="1">
        <f t="shared" si="9"/>
        <v>0</v>
      </c>
      <c r="X37" s="63">
        <v>0</v>
      </c>
      <c r="Y37" s="1">
        <f t="shared" si="10"/>
        <v>0</v>
      </c>
      <c r="Z37" s="63">
        <v>7</v>
      </c>
      <c r="AA37" s="1">
        <f t="shared" si="11"/>
        <v>0</v>
      </c>
      <c r="AB37" s="63">
        <v>0</v>
      </c>
      <c r="AC37" s="1">
        <f t="shared" si="12"/>
        <v>0</v>
      </c>
      <c r="AD37" s="63">
        <v>0</v>
      </c>
      <c r="AE37" s="1">
        <f t="shared" si="13"/>
        <v>0</v>
      </c>
      <c r="AF37" s="63">
        <v>0</v>
      </c>
      <c r="AG37" s="1">
        <f t="shared" si="14"/>
        <v>0</v>
      </c>
      <c r="AH37" s="63">
        <v>2</v>
      </c>
      <c r="AI37" s="1">
        <f t="shared" si="15"/>
        <v>0</v>
      </c>
      <c r="AJ37" s="63">
        <v>2</v>
      </c>
      <c r="AK37" s="1">
        <f t="shared" si="16"/>
        <v>0</v>
      </c>
      <c r="AL37" s="63">
        <v>1</v>
      </c>
      <c r="AM37" s="1">
        <f t="shared" si="17"/>
        <v>0</v>
      </c>
      <c r="AN37" s="63">
        <v>1</v>
      </c>
      <c r="AO37" s="1">
        <f t="shared" si="18"/>
        <v>0</v>
      </c>
      <c r="AP37" s="64">
        <v>1</v>
      </c>
      <c r="AQ37" s="1">
        <f t="shared" si="19"/>
        <v>0</v>
      </c>
      <c r="AR37" s="63">
        <v>1</v>
      </c>
      <c r="AS37" s="1">
        <f t="shared" si="20"/>
        <v>0</v>
      </c>
      <c r="AT37" s="63">
        <v>1</v>
      </c>
      <c r="AU37" s="1">
        <f t="shared" si="21"/>
        <v>0</v>
      </c>
      <c r="AV37" s="63">
        <v>1</v>
      </c>
      <c r="AW37" s="1">
        <f t="shared" si="22"/>
        <v>0</v>
      </c>
      <c r="AX37" s="63"/>
      <c r="AY37" s="1">
        <f t="shared" si="23"/>
        <v>0</v>
      </c>
      <c r="AZ37" s="62">
        <f t="shared" si="61"/>
        <v>173.11</v>
      </c>
      <c r="BA37" s="1">
        <f t="shared" si="25"/>
        <v>0</v>
      </c>
      <c r="BB37" s="63">
        <v>0</v>
      </c>
      <c r="BC37" s="1">
        <f t="shared" si="26"/>
        <v>0</v>
      </c>
      <c r="BD37" s="63">
        <v>0</v>
      </c>
      <c r="BE37" s="1">
        <f t="shared" si="27"/>
        <v>0</v>
      </c>
      <c r="BF37" s="63">
        <v>1</v>
      </c>
      <c r="BG37" s="2">
        <f t="shared" si="28"/>
        <v>0</v>
      </c>
      <c r="BH37" s="63">
        <v>1</v>
      </c>
      <c r="BI37" s="2">
        <f t="shared" si="29"/>
        <v>0</v>
      </c>
      <c r="BJ37" s="41">
        <v>0</v>
      </c>
      <c r="BK37" s="2">
        <f t="shared" si="30"/>
        <v>0</v>
      </c>
      <c r="BL37" s="63">
        <v>0</v>
      </c>
      <c r="BM37" s="2">
        <f t="shared" si="31"/>
        <v>0</v>
      </c>
      <c r="BN37" s="63">
        <v>0</v>
      </c>
      <c r="BO37" s="2">
        <f t="shared" si="32"/>
        <v>0</v>
      </c>
      <c r="BP37" s="63">
        <v>5</v>
      </c>
      <c r="BQ37" s="1">
        <f t="shared" si="33"/>
        <v>0</v>
      </c>
      <c r="BR37" s="63">
        <v>1</v>
      </c>
      <c r="BS37" s="1">
        <f t="shared" si="34"/>
        <v>0</v>
      </c>
      <c r="BT37" s="63">
        <v>1</v>
      </c>
      <c r="BU37" s="1">
        <f t="shared" si="35"/>
        <v>0</v>
      </c>
      <c r="BV37" s="63">
        <v>2</v>
      </c>
      <c r="BW37" s="1">
        <f t="shared" si="36"/>
        <v>0</v>
      </c>
      <c r="BX37" s="63">
        <v>2</v>
      </c>
      <c r="BY37" s="1">
        <f t="shared" si="37"/>
        <v>0</v>
      </c>
      <c r="BZ37" s="63">
        <v>0</v>
      </c>
      <c r="CA37" s="1">
        <f t="shared" si="38"/>
        <v>0</v>
      </c>
      <c r="CB37" s="63">
        <v>0</v>
      </c>
      <c r="CC37" s="1">
        <f t="shared" si="39"/>
        <v>0</v>
      </c>
      <c r="CD37" s="63">
        <v>0</v>
      </c>
      <c r="CE37" s="1">
        <f t="shared" si="40"/>
        <v>0</v>
      </c>
      <c r="CF37" s="63">
        <v>0</v>
      </c>
      <c r="CG37" s="1">
        <f t="shared" si="41"/>
        <v>0</v>
      </c>
      <c r="CH37" s="63">
        <v>0</v>
      </c>
      <c r="CI37" s="1">
        <f t="shared" si="42"/>
        <v>0</v>
      </c>
      <c r="CJ37" s="63">
        <v>0</v>
      </c>
      <c r="CK37" s="1">
        <f t="shared" si="43"/>
        <v>0</v>
      </c>
      <c r="CL37" s="63">
        <v>0</v>
      </c>
      <c r="CM37" s="1">
        <f t="shared" si="44"/>
        <v>0</v>
      </c>
      <c r="CN37" s="63">
        <v>0</v>
      </c>
      <c r="CO37" s="1">
        <f t="shared" si="45"/>
        <v>0</v>
      </c>
      <c r="CP37" s="63">
        <v>0</v>
      </c>
      <c r="CQ37" s="1">
        <f t="shared" si="46"/>
        <v>0</v>
      </c>
      <c r="CR37" s="63">
        <v>0</v>
      </c>
      <c r="CS37" s="1">
        <f t="shared" si="47"/>
        <v>0</v>
      </c>
      <c r="CT37" s="63">
        <v>0</v>
      </c>
      <c r="CU37" s="1">
        <f t="shared" si="48"/>
        <v>0</v>
      </c>
      <c r="CV37" s="63">
        <v>1</v>
      </c>
      <c r="CW37" s="2">
        <f t="shared" si="49"/>
        <v>0</v>
      </c>
      <c r="CX37" s="62">
        <v>0</v>
      </c>
      <c r="CY37" s="1">
        <f t="shared" si="50"/>
        <v>0</v>
      </c>
      <c r="CZ37" s="62">
        <v>1</v>
      </c>
      <c r="DA37" s="1">
        <f t="shared" si="51"/>
        <v>0</v>
      </c>
      <c r="DB37" s="62">
        <v>0</v>
      </c>
      <c r="DC37" s="1">
        <f t="shared" si="52"/>
        <v>0</v>
      </c>
      <c r="DD37" s="62">
        <v>0</v>
      </c>
      <c r="DE37" s="1">
        <f t="shared" si="53"/>
        <v>0</v>
      </c>
      <c r="DF37" s="62">
        <v>0</v>
      </c>
      <c r="DG37" s="1">
        <f t="shared" si="54"/>
        <v>0</v>
      </c>
      <c r="DH37" s="32">
        <f t="shared" si="55"/>
        <v>0</v>
      </c>
      <c r="DI37" s="33"/>
      <c r="DJ37" s="34">
        <f t="shared" si="56"/>
        <v>0</v>
      </c>
      <c r="DK37" s="33"/>
      <c r="DL37" s="34">
        <f t="shared" si="57"/>
        <v>0</v>
      </c>
      <c r="DM37" s="33"/>
      <c r="DN37" s="34">
        <f t="shared" si="58"/>
        <v>0</v>
      </c>
      <c r="DO37" s="34">
        <f t="shared" si="59"/>
        <v>0</v>
      </c>
      <c r="DP37" s="36">
        <f t="shared" si="60"/>
        <v>0</v>
      </c>
      <c r="DQ37" s="37"/>
    </row>
    <row r="38" spans="1:121" ht="15.5">
      <c r="A38" s="29"/>
      <c r="B38" s="84"/>
      <c r="C38" s="60" t="s">
        <v>185</v>
      </c>
      <c r="D38" s="61">
        <v>106.48</v>
      </c>
      <c r="E38" s="1">
        <f t="shared" si="0"/>
        <v>0</v>
      </c>
      <c r="F38" s="62">
        <v>41.79</v>
      </c>
      <c r="G38" s="1">
        <f t="shared" si="1"/>
        <v>0</v>
      </c>
      <c r="H38" s="63">
        <v>100.49</v>
      </c>
      <c r="I38" s="1">
        <f t="shared" si="2"/>
        <v>0</v>
      </c>
      <c r="J38" s="62">
        <v>288.71999999999997</v>
      </c>
      <c r="K38" s="1">
        <f t="shared" si="3"/>
        <v>0</v>
      </c>
      <c r="L38" s="63">
        <v>32.950000000000003</v>
      </c>
      <c r="M38" s="1">
        <f t="shared" si="4"/>
        <v>0</v>
      </c>
      <c r="N38" s="63">
        <v>32.950000000000003</v>
      </c>
      <c r="O38" s="1">
        <f t="shared" si="5"/>
        <v>0</v>
      </c>
      <c r="P38" s="63">
        <f>887.31+75.09</f>
        <v>962.4</v>
      </c>
      <c r="Q38" s="1">
        <f t="shared" si="6"/>
        <v>0</v>
      </c>
      <c r="R38" s="63">
        <v>393.84</v>
      </c>
      <c r="S38" s="1">
        <f t="shared" si="7"/>
        <v>0</v>
      </c>
      <c r="T38" s="63">
        <v>3</v>
      </c>
      <c r="U38" s="1">
        <f t="shared" si="8"/>
        <v>0</v>
      </c>
      <c r="V38" s="63">
        <v>10</v>
      </c>
      <c r="W38" s="1">
        <f t="shared" si="9"/>
        <v>0</v>
      </c>
      <c r="X38" s="63">
        <v>10</v>
      </c>
      <c r="Y38" s="1">
        <f t="shared" si="10"/>
        <v>0</v>
      </c>
      <c r="Z38" s="63">
        <v>28</v>
      </c>
      <c r="AA38" s="1">
        <f t="shared" si="11"/>
        <v>0</v>
      </c>
      <c r="AB38" s="63">
        <v>0</v>
      </c>
      <c r="AC38" s="1">
        <f t="shared" si="12"/>
        <v>0</v>
      </c>
      <c r="AD38" s="63">
        <v>0</v>
      </c>
      <c r="AE38" s="1">
        <f t="shared" si="13"/>
        <v>0</v>
      </c>
      <c r="AF38" s="63">
        <v>5</v>
      </c>
      <c r="AG38" s="1">
        <f t="shared" si="14"/>
        <v>0</v>
      </c>
      <c r="AH38" s="63">
        <v>0</v>
      </c>
      <c r="AI38" s="1">
        <f t="shared" si="15"/>
        <v>0</v>
      </c>
      <c r="AJ38" s="63">
        <v>0</v>
      </c>
      <c r="AK38" s="1">
        <f t="shared" si="16"/>
        <v>0</v>
      </c>
      <c r="AL38" s="63">
        <v>0</v>
      </c>
      <c r="AM38" s="1">
        <f t="shared" si="17"/>
        <v>0</v>
      </c>
      <c r="AN38" s="63">
        <v>1</v>
      </c>
      <c r="AO38" s="1">
        <f t="shared" si="18"/>
        <v>0</v>
      </c>
      <c r="AP38" s="64">
        <v>1</v>
      </c>
      <c r="AQ38" s="1">
        <f t="shared" si="19"/>
        <v>0</v>
      </c>
      <c r="AR38" s="63">
        <v>1</v>
      </c>
      <c r="AS38" s="1">
        <f t="shared" si="20"/>
        <v>0</v>
      </c>
      <c r="AT38" s="63">
        <v>1</v>
      </c>
      <c r="AU38" s="1">
        <f t="shared" si="21"/>
        <v>0</v>
      </c>
      <c r="AV38" s="63">
        <v>1</v>
      </c>
      <c r="AW38" s="1">
        <f t="shared" si="22"/>
        <v>0</v>
      </c>
      <c r="AX38" s="63"/>
      <c r="AY38" s="1">
        <f t="shared" si="23"/>
        <v>0</v>
      </c>
      <c r="AZ38" s="62">
        <f t="shared" si="61"/>
        <v>393.84</v>
      </c>
      <c r="BA38" s="1">
        <f t="shared" si="25"/>
        <v>0</v>
      </c>
      <c r="BB38" s="63">
        <v>0</v>
      </c>
      <c r="BC38" s="1">
        <f t="shared" si="26"/>
        <v>0</v>
      </c>
      <c r="BD38" s="63">
        <v>5</v>
      </c>
      <c r="BE38" s="1">
        <f t="shared" si="27"/>
        <v>0</v>
      </c>
      <c r="BF38" s="63">
        <v>1</v>
      </c>
      <c r="BG38" s="2">
        <f t="shared" si="28"/>
        <v>0</v>
      </c>
      <c r="BH38" s="63">
        <v>1</v>
      </c>
      <c r="BI38" s="2">
        <f t="shared" si="29"/>
        <v>0</v>
      </c>
      <c r="BJ38" s="41">
        <v>0</v>
      </c>
      <c r="BK38" s="2">
        <f t="shared" si="30"/>
        <v>0</v>
      </c>
      <c r="BL38" s="63">
        <v>14</v>
      </c>
      <c r="BM38" s="2">
        <f t="shared" si="31"/>
        <v>0</v>
      </c>
      <c r="BN38" s="63">
        <f>8*2.7</f>
        <v>21.6</v>
      </c>
      <c r="BO38" s="2">
        <f t="shared" si="32"/>
        <v>0</v>
      </c>
      <c r="BP38" s="63">
        <v>0</v>
      </c>
      <c r="BQ38" s="1">
        <f t="shared" si="33"/>
        <v>0</v>
      </c>
      <c r="BR38" s="63">
        <v>0</v>
      </c>
      <c r="BS38" s="1">
        <f t="shared" si="34"/>
        <v>0</v>
      </c>
      <c r="BT38" s="63">
        <v>0</v>
      </c>
      <c r="BU38" s="1">
        <f t="shared" si="35"/>
        <v>0</v>
      </c>
      <c r="BV38" s="63">
        <v>5</v>
      </c>
      <c r="BW38" s="1">
        <f t="shared" si="36"/>
        <v>0</v>
      </c>
      <c r="BX38" s="63">
        <v>5</v>
      </c>
      <c r="BY38" s="1">
        <f t="shared" si="37"/>
        <v>0</v>
      </c>
      <c r="BZ38" s="63">
        <v>0</v>
      </c>
      <c r="CA38" s="1">
        <f t="shared" si="38"/>
        <v>0</v>
      </c>
      <c r="CB38" s="63">
        <v>0</v>
      </c>
      <c r="CC38" s="1">
        <f t="shared" si="39"/>
        <v>0</v>
      </c>
      <c r="CD38" s="63">
        <v>0</v>
      </c>
      <c r="CE38" s="1">
        <f t="shared" si="40"/>
        <v>0</v>
      </c>
      <c r="CF38" s="63">
        <v>0</v>
      </c>
      <c r="CG38" s="1">
        <f t="shared" si="41"/>
        <v>0</v>
      </c>
      <c r="CH38" s="63">
        <v>0</v>
      </c>
      <c r="CI38" s="1">
        <f t="shared" si="42"/>
        <v>0</v>
      </c>
      <c r="CJ38" s="63">
        <v>0</v>
      </c>
      <c r="CK38" s="1">
        <f t="shared" si="43"/>
        <v>0</v>
      </c>
      <c r="CL38" s="63">
        <v>0</v>
      </c>
      <c r="CM38" s="1">
        <f t="shared" si="44"/>
        <v>0</v>
      </c>
      <c r="CN38" s="63">
        <v>0</v>
      </c>
      <c r="CO38" s="1">
        <f t="shared" si="45"/>
        <v>0</v>
      </c>
      <c r="CP38" s="63">
        <v>0</v>
      </c>
      <c r="CQ38" s="1">
        <f t="shared" si="46"/>
        <v>0</v>
      </c>
      <c r="CR38" s="63">
        <v>0</v>
      </c>
      <c r="CS38" s="1">
        <f t="shared" si="47"/>
        <v>0</v>
      </c>
      <c r="CT38" s="63">
        <v>0</v>
      </c>
      <c r="CU38" s="1">
        <f t="shared" si="48"/>
        <v>0</v>
      </c>
      <c r="CV38" s="63">
        <v>1</v>
      </c>
      <c r="CW38" s="2">
        <f t="shared" si="49"/>
        <v>0</v>
      </c>
      <c r="CX38" s="62">
        <v>0</v>
      </c>
      <c r="CY38" s="1">
        <f t="shared" si="50"/>
        <v>0</v>
      </c>
      <c r="CZ38" s="62"/>
      <c r="DA38" s="1">
        <f t="shared" si="51"/>
        <v>0</v>
      </c>
      <c r="DB38" s="62">
        <f>12*2.8*0.4+12*2+12*2+4*3.5+7*2</f>
        <v>89.44</v>
      </c>
      <c r="DC38" s="1">
        <f t="shared" si="52"/>
        <v>0</v>
      </c>
      <c r="DD38" s="62">
        <v>58</v>
      </c>
      <c r="DE38" s="1">
        <f t="shared" si="53"/>
        <v>0</v>
      </c>
      <c r="DF38" s="62">
        <v>0</v>
      </c>
      <c r="DG38" s="1">
        <f t="shared" si="54"/>
        <v>0</v>
      </c>
      <c r="DH38" s="32">
        <f t="shared" si="55"/>
        <v>0</v>
      </c>
      <c r="DI38" s="33"/>
      <c r="DJ38" s="34">
        <f t="shared" si="56"/>
        <v>0</v>
      </c>
      <c r="DK38" s="33"/>
      <c r="DL38" s="34">
        <f t="shared" si="57"/>
        <v>0</v>
      </c>
      <c r="DM38" s="33"/>
      <c r="DN38" s="34">
        <f t="shared" si="58"/>
        <v>0</v>
      </c>
      <c r="DO38" s="34">
        <f t="shared" si="59"/>
        <v>0</v>
      </c>
      <c r="DP38" s="36">
        <f t="shared" si="60"/>
        <v>0</v>
      </c>
      <c r="DQ38" s="37"/>
    </row>
    <row r="39" spans="1:121" ht="16" thickBot="1">
      <c r="A39" s="29"/>
      <c r="B39" s="84"/>
      <c r="C39" s="60" t="s">
        <v>186</v>
      </c>
      <c r="D39" s="61">
        <v>17.27</v>
      </c>
      <c r="E39" s="1">
        <f t="shared" si="0"/>
        <v>0</v>
      </c>
      <c r="F39" s="62">
        <v>17.27</v>
      </c>
      <c r="G39" s="1">
        <f t="shared" si="1"/>
        <v>0</v>
      </c>
      <c r="H39" s="63">
        <v>15.44</v>
      </c>
      <c r="I39" s="1">
        <f t="shared" si="2"/>
        <v>0</v>
      </c>
      <c r="J39" s="62">
        <v>17.27</v>
      </c>
      <c r="K39" s="1">
        <f t="shared" si="3"/>
        <v>0</v>
      </c>
      <c r="L39" s="63">
        <v>25</v>
      </c>
      <c r="M39" s="1">
        <f t="shared" si="4"/>
        <v>0</v>
      </c>
      <c r="N39" s="63">
        <v>25</v>
      </c>
      <c r="O39" s="1">
        <f t="shared" si="5"/>
        <v>0</v>
      </c>
      <c r="P39" s="63">
        <v>90.15</v>
      </c>
      <c r="Q39" s="1">
        <f t="shared" si="6"/>
        <v>0</v>
      </c>
      <c r="R39" s="63">
        <v>83.21</v>
      </c>
      <c r="S39" s="1">
        <f t="shared" si="7"/>
        <v>0</v>
      </c>
      <c r="T39" s="63">
        <v>1</v>
      </c>
      <c r="U39" s="1">
        <f t="shared" si="8"/>
        <v>0</v>
      </c>
      <c r="V39" s="63">
        <v>3</v>
      </c>
      <c r="W39" s="1">
        <f t="shared" si="9"/>
        <v>0</v>
      </c>
      <c r="X39" s="63">
        <v>0</v>
      </c>
      <c r="Y39" s="1">
        <f t="shared" si="10"/>
        <v>0</v>
      </c>
      <c r="Z39" s="63">
        <v>3</v>
      </c>
      <c r="AA39" s="1">
        <f t="shared" si="11"/>
        <v>0</v>
      </c>
      <c r="AB39" s="63">
        <v>0</v>
      </c>
      <c r="AC39" s="1">
        <f t="shared" si="12"/>
        <v>0</v>
      </c>
      <c r="AD39" s="63">
        <v>0</v>
      </c>
      <c r="AE39" s="1">
        <f t="shared" si="13"/>
        <v>0</v>
      </c>
      <c r="AF39" s="63">
        <v>3</v>
      </c>
      <c r="AG39" s="1">
        <f t="shared" si="14"/>
        <v>0</v>
      </c>
      <c r="AH39" s="63">
        <v>0</v>
      </c>
      <c r="AI39" s="1">
        <f t="shared" si="15"/>
        <v>0</v>
      </c>
      <c r="AJ39" s="63">
        <v>0</v>
      </c>
      <c r="AK39" s="1">
        <f t="shared" si="16"/>
        <v>0</v>
      </c>
      <c r="AL39" s="63">
        <v>1</v>
      </c>
      <c r="AM39" s="1">
        <f t="shared" si="17"/>
        <v>0</v>
      </c>
      <c r="AN39" s="63">
        <v>1</v>
      </c>
      <c r="AO39" s="1">
        <f t="shared" si="18"/>
        <v>0</v>
      </c>
      <c r="AP39" s="64">
        <v>1</v>
      </c>
      <c r="AQ39" s="1">
        <f t="shared" si="19"/>
        <v>0</v>
      </c>
      <c r="AR39" s="63">
        <v>1</v>
      </c>
      <c r="AS39" s="1">
        <f t="shared" si="20"/>
        <v>0</v>
      </c>
      <c r="AT39" s="63">
        <v>1</v>
      </c>
      <c r="AU39" s="1">
        <f t="shared" si="21"/>
        <v>0</v>
      </c>
      <c r="AV39" s="63">
        <v>1</v>
      </c>
      <c r="AW39" s="1">
        <f t="shared" si="22"/>
        <v>0</v>
      </c>
      <c r="AX39" s="63"/>
      <c r="AY39" s="1">
        <f t="shared" si="23"/>
        <v>0</v>
      </c>
      <c r="AZ39" s="62">
        <v>83.21</v>
      </c>
      <c r="BA39" s="1">
        <f t="shared" si="25"/>
        <v>0</v>
      </c>
      <c r="BB39" s="63">
        <v>2</v>
      </c>
      <c r="BC39" s="1">
        <f t="shared" si="26"/>
        <v>0</v>
      </c>
      <c r="BD39" s="63">
        <v>0</v>
      </c>
      <c r="BE39" s="1">
        <f t="shared" si="27"/>
        <v>0</v>
      </c>
      <c r="BF39" s="63">
        <v>0</v>
      </c>
      <c r="BG39" s="2">
        <f t="shared" si="28"/>
        <v>0</v>
      </c>
      <c r="BH39" s="63">
        <v>0</v>
      </c>
      <c r="BI39" s="2">
        <f t="shared" si="29"/>
        <v>0</v>
      </c>
      <c r="BJ39" s="41">
        <v>0</v>
      </c>
      <c r="BK39" s="2">
        <f t="shared" si="30"/>
        <v>0</v>
      </c>
      <c r="BL39" s="63">
        <v>0</v>
      </c>
      <c r="BM39" s="2">
        <f t="shared" si="31"/>
        <v>0</v>
      </c>
      <c r="BN39" s="63">
        <v>0</v>
      </c>
      <c r="BO39" s="2">
        <f t="shared" si="32"/>
        <v>0</v>
      </c>
      <c r="BP39" s="63">
        <v>0</v>
      </c>
      <c r="BQ39" s="1">
        <f t="shared" si="33"/>
        <v>0</v>
      </c>
      <c r="BR39" s="63">
        <v>0</v>
      </c>
      <c r="BS39" s="1">
        <f t="shared" si="34"/>
        <v>0</v>
      </c>
      <c r="BT39" s="63"/>
      <c r="BU39" s="1">
        <f t="shared" si="35"/>
        <v>0</v>
      </c>
      <c r="BV39" s="63">
        <v>3</v>
      </c>
      <c r="BW39" s="1">
        <f t="shared" si="36"/>
        <v>0</v>
      </c>
      <c r="BX39" s="63">
        <v>3</v>
      </c>
      <c r="BY39" s="1">
        <f t="shared" si="37"/>
        <v>0</v>
      </c>
      <c r="BZ39" s="63">
        <v>0</v>
      </c>
      <c r="CA39" s="1">
        <f t="shared" si="38"/>
        <v>0</v>
      </c>
      <c r="CB39" s="63">
        <v>0</v>
      </c>
      <c r="CC39" s="1">
        <f t="shared" si="39"/>
        <v>0</v>
      </c>
      <c r="CD39" s="63">
        <v>1</v>
      </c>
      <c r="CE39" s="1">
        <f t="shared" si="40"/>
        <v>0</v>
      </c>
      <c r="CF39" s="63">
        <v>3</v>
      </c>
      <c r="CG39" s="1">
        <f t="shared" si="41"/>
        <v>0</v>
      </c>
      <c r="CH39" s="63">
        <v>3</v>
      </c>
      <c r="CI39" s="1">
        <f t="shared" si="42"/>
        <v>0</v>
      </c>
      <c r="CJ39" s="63">
        <v>1</v>
      </c>
      <c r="CK39" s="1">
        <f t="shared" si="43"/>
        <v>0</v>
      </c>
      <c r="CL39" s="63">
        <v>0</v>
      </c>
      <c r="CM39" s="1">
        <f t="shared" si="44"/>
        <v>0</v>
      </c>
      <c r="CN39" s="63">
        <v>0</v>
      </c>
      <c r="CO39" s="1">
        <f t="shared" si="45"/>
        <v>0</v>
      </c>
      <c r="CP39" s="63">
        <v>0</v>
      </c>
      <c r="CQ39" s="1">
        <f t="shared" si="46"/>
        <v>0</v>
      </c>
      <c r="CR39" s="63">
        <v>0</v>
      </c>
      <c r="CS39" s="1">
        <f t="shared" si="47"/>
        <v>0</v>
      </c>
      <c r="CT39" s="63">
        <v>0</v>
      </c>
      <c r="CU39" s="1">
        <f t="shared" si="48"/>
        <v>0</v>
      </c>
      <c r="CV39" s="63">
        <v>1</v>
      </c>
      <c r="CW39" s="2">
        <f t="shared" si="49"/>
        <v>0</v>
      </c>
      <c r="CX39" s="62">
        <v>1</v>
      </c>
      <c r="CY39" s="1">
        <f t="shared" si="50"/>
        <v>0</v>
      </c>
      <c r="CZ39" s="62">
        <v>0</v>
      </c>
      <c r="DA39" s="1">
        <f t="shared" si="51"/>
        <v>0</v>
      </c>
      <c r="DB39" s="62">
        <v>0</v>
      </c>
      <c r="DC39" s="1">
        <f t="shared" si="52"/>
        <v>0</v>
      </c>
      <c r="DD39" s="62">
        <v>0</v>
      </c>
      <c r="DE39" s="1">
        <f t="shared" si="53"/>
        <v>0</v>
      </c>
      <c r="DF39" s="62">
        <v>0</v>
      </c>
      <c r="DG39" s="1">
        <f t="shared" si="54"/>
        <v>0</v>
      </c>
      <c r="DH39" s="32">
        <f t="shared" si="55"/>
        <v>0</v>
      </c>
      <c r="DI39" s="33"/>
      <c r="DJ39" s="34">
        <f t="shared" si="56"/>
        <v>0</v>
      </c>
      <c r="DK39" s="33"/>
      <c r="DL39" s="34">
        <f t="shared" si="57"/>
        <v>0</v>
      </c>
      <c r="DM39" s="33"/>
      <c r="DN39" s="34">
        <f t="shared" si="58"/>
        <v>0</v>
      </c>
      <c r="DO39" s="34">
        <f t="shared" si="59"/>
        <v>0</v>
      </c>
      <c r="DP39" s="36">
        <f t="shared" si="60"/>
        <v>0</v>
      </c>
      <c r="DQ39" s="37"/>
    </row>
    <row r="40" spans="1:121" ht="15.5">
      <c r="A40" s="29"/>
      <c r="B40" s="83" t="s">
        <v>188</v>
      </c>
      <c r="C40" s="60" t="s">
        <v>189</v>
      </c>
      <c r="D40" s="61">
        <v>50.58</v>
      </c>
      <c r="E40" s="1">
        <f t="shared" si="0"/>
        <v>0</v>
      </c>
      <c r="F40" s="62">
        <v>50.28</v>
      </c>
      <c r="G40" s="1">
        <f t="shared" si="1"/>
        <v>0</v>
      </c>
      <c r="H40" s="63">
        <v>12</v>
      </c>
      <c r="I40" s="1">
        <f t="shared" si="2"/>
        <v>0</v>
      </c>
      <c r="J40" s="62">
        <v>50.28</v>
      </c>
      <c r="K40" s="1">
        <f t="shared" si="3"/>
        <v>0</v>
      </c>
      <c r="L40" s="63">
        <v>56.16</v>
      </c>
      <c r="M40" s="1">
        <f t="shared" si="4"/>
        <v>0</v>
      </c>
      <c r="N40" s="63">
        <v>56.16</v>
      </c>
      <c r="O40" s="1">
        <f t="shared" si="5"/>
        <v>0</v>
      </c>
      <c r="P40" s="63">
        <v>529.75</v>
      </c>
      <c r="Q40" s="1">
        <f t="shared" si="6"/>
        <v>0</v>
      </c>
      <c r="R40" s="63">
        <v>398.91</v>
      </c>
      <c r="S40" s="1">
        <f t="shared" si="7"/>
        <v>0</v>
      </c>
      <c r="T40" s="63">
        <v>1</v>
      </c>
      <c r="U40" s="1">
        <f t="shared" si="8"/>
        <v>0</v>
      </c>
      <c r="V40" s="63">
        <v>0</v>
      </c>
      <c r="W40" s="1">
        <f t="shared" si="9"/>
        <v>0</v>
      </c>
      <c r="X40" s="63">
        <v>0</v>
      </c>
      <c r="Y40" s="1">
        <f t="shared" si="10"/>
        <v>0</v>
      </c>
      <c r="Z40" s="63">
        <v>23</v>
      </c>
      <c r="AA40" s="1">
        <f t="shared" si="11"/>
        <v>0</v>
      </c>
      <c r="AB40" s="63">
        <v>32.4</v>
      </c>
      <c r="AC40" s="1">
        <f t="shared" si="12"/>
        <v>0</v>
      </c>
      <c r="AD40" s="63">
        <v>2</v>
      </c>
      <c r="AE40" s="1">
        <f t="shared" si="13"/>
        <v>0</v>
      </c>
      <c r="AF40" s="63">
        <v>3</v>
      </c>
      <c r="AG40" s="1">
        <f t="shared" si="14"/>
        <v>0</v>
      </c>
      <c r="AH40" s="63">
        <v>0</v>
      </c>
      <c r="AI40" s="1">
        <f t="shared" si="15"/>
        <v>0</v>
      </c>
      <c r="AJ40" s="63">
        <v>1</v>
      </c>
      <c r="AK40" s="1">
        <f t="shared" si="16"/>
        <v>0</v>
      </c>
      <c r="AL40" s="63">
        <v>0</v>
      </c>
      <c r="AM40" s="1">
        <f t="shared" si="17"/>
        <v>0</v>
      </c>
      <c r="AN40" s="63">
        <v>1</v>
      </c>
      <c r="AO40" s="1">
        <f t="shared" si="18"/>
        <v>0</v>
      </c>
      <c r="AP40" s="64">
        <v>1</v>
      </c>
      <c r="AQ40" s="1">
        <f t="shared" si="19"/>
        <v>0</v>
      </c>
      <c r="AR40" s="63">
        <v>0</v>
      </c>
      <c r="AS40" s="1">
        <f t="shared" si="20"/>
        <v>0</v>
      </c>
      <c r="AT40" s="63">
        <v>1</v>
      </c>
      <c r="AU40" s="1">
        <f t="shared" si="21"/>
        <v>0</v>
      </c>
      <c r="AV40" s="63">
        <v>1</v>
      </c>
      <c r="AW40" s="1">
        <f t="shared" si="22"/>
        <v>0</v>
      </c>
      <c r="AX40" s="63"/>
      <c r="AY40" s="1">
        <f t="shared" si="23"/>
        <v>0</v>
      </c>
      <c r="AZ40" s="62">
        <f t="shared" si="61"/>
        <v>398.91</v>
      </c>
      <c r="BA40" s="1">
        <f t="shared" si="25"/>
        <v>0</v>
      </c>
      <c r="BB40" s="63">
        <v>0</v>
      </c>
      <c r="BC40" s="1">
        <f t="shared" si="26"/>
        <v>0</v>
      </c>
      <c r="BD40" s="63">
        <v>0</v>
      </c>
      <c r="BE40" s="1">
        <f t="shared" si="27"/>
        <v>0</v>
      </c>
      <c r="BF40" s="63">
        <v>0</v>
      </c>
      <c r="BG40" s="2">
        <f t="shared" si="28"/>
        <v>0</v>
      </c>
      <c r="BH40" s="63">
        <v>0</v>
      </c>
      <c r="BI40" s="2">
        <f t="shared" si="29"/>
        <v>0</v>
      </c>
      <c r="BJ40" s="41">
        <v>0</v>
      </c>
      <c r="BK40" s="2">
        <f t="shared" si="30"/>
        <v>0</v>
      </c>
      <c r="BL40" s="63">
        <v>0</v>
      </c>
      <c r="BM40" s="2">
        <f t="shared" si="31"/>
        <v>0</v>
      </c>
      <c r="BN40" s="63">
        <v>0</v>
      </c>
      <c r="BO40" s="2">
        <f t="shared" si="32"/>
        <v>0</v>
      </c>
      <c r="BP40" s="63">
        <v>0</v>
      </c>
      <c r="BQ40" s="1">
        <f t="shared" si="33"/>
        <v>0</v>
      </c>
      <c r="BR40" s="63">
        <v>0</v>
      </c>
      <c r="BS40" s="1">
        <f t="shared" si="34"/>
        <v>0</v>
      </c>
      <c r="BT40" s="63">
        <v>0</v>
      </c>
      <c r="BU40" s="1">
        <f t="shared" si="35"/>
        <v>0</v>
      </c>
      <c r="BV40" s="63">
        <v>6</v>
      </c>
      <c r="BW40" s="1">
        <f t="shared" si="36"/>
        <v>0</v>
      </c>
      <c r="BX40" s="63">
        <v>3</v>
      </c>
      <c r="BY40" s="1">
        <f t="shared" si="37"/>
        <v>0</v>
      </c>
      <c r="BZ40" s="63">
        <v>0</v>
      </c>
      <c r="CA40" s="1">
        <f t="shared" si="38"/>
        <v>0</v>
      </c>
      <c r="CB40" s="63">
        <v>0</v>
      </c>
      <c r="CC40" s="1">
        <f t="shared" si="39"/>
        <v>0</v>
      </c>
      <c r="CD40" s="63">
        <v>0</v>
      </c>
      <c r="CE40" s="1">
        <f t="shared" si="40"/>
        <v>0</v>
      </c>
      <c r="CF40" s="63">
        <v>0</v>
      </c>
      <c r="CG40" s="1">
        <f t="shared" si="41"/>
        <v>0</v>
      </c>
      <c r="CH40" s="63">
        <v>0</v>
      </c>
      <c r="CI40" s="1">
        <f t="shared" si="42"/>
        <v>0</v>
      </c>
      <c r="CJ40" s="63">
        <v>0</v>
      </c>
      <c r="CK40" s="1">
        <f t="shared" si="43"/>
        <v>0</v>
      </c>
      <c r="CL40" s="63">
        <v>0</v>
      </c>
      <c r="CM40" s="1">
        <f t="shared" si="44"/>
        <v>0</v>
      </c>
      <c r="CN40" s="63">
        <v>0</v>
      </c>
      <c r="CO40" s="1">
        <f t="shared" si="45"/>
        <v>0</v>
      </c>
      <c r="CP40" s="63">
        <v>0</v>
      </c>
      <c r="CQ40" s="1">
        <f t="shared" si="46"/>
        <v>0</v>
      </c>
      <c r="CR40" s="63">
        <v>0</v>
      </c>
      <c r="CS40" s="1">
        <f t="shared" si="47"/>
        <v>0</v>
      </c>
      <c r="CT40" s="63">
        <v>0</v>
      </c>
      <c r="CU40" s="1">
        <f t="shared" si="48"/>
        <v>0</v>
      </c>
      <c r="CV40" s="63">
        <v>1</v>
      </c>
      <c r="CW40" s="2">
        <f t="shared" si="49"/>
        <v>0</v>
      </c>
      <c r="CX40" s="62">
        <v>0</v>
      </c>
      <c r="CY40" s="1">
        <f t="shared" si="50"/>
        <v>0</v>
      </c>
      <c r="CZ40" s="62"/>
      <c r="DA40" s="1">
        <f t="shared" si="51"/>
        <v>0</v>
      </c>
      <c r="DB40" s="62">
        <v>0</v>
      </c>
      <c r="DC40" s="1">
        <f t="shared" si="52"/>
        <v>0</v>
      </c>
      <c r="DD40" s="62">
        <v>0</v>
      </c>
      <c r="DE40" s="1">
        <f t="shared" si="53"/>
        <v>0</v>
      </c>
      <c r="DF40" s="62">
        <v>0</v>
      </c>
      <c r="DG40" s="1">
        <f t="shared" si="54"/>
        <v>0</v>
      </c>
      <c r="DH40" s="32">
        <f t="shared" si="55"/>
        <v>0</v>
      </c>
      <c r="DI40" s="33"/>
      <c r="DJ40" s="34">
        <f t="shared" si="56"/>
        <v>0</v>
      </c>
      <c r="DK40" s="33"/>
      <c r="DL40" s="34">
        <f t="shared" si="57"/>
        <v>0</v>
      </c>
      <c r="DM40" s="33"/>
      <c r="DN40" s="34">
        <f t="shared" si="58"/>
        <v>0</v>
      </c>
      <c r="DO40" s="34">
        <f t="shared" si="59"/>
        <v>0</v>
      </c>
      <c r="DP40" s="36">
        <f t="shared" si="60"/>
        <v>0</v>
      </c>
      <c r="DQ40" s="37"/>
    </row>
    <row r="41" spans="1:121" ht="16" thickBot="1">
      <c r="A41" s="29"/>
      <c r="B41" s="100"/>
      <c r="C41" s="43" t="s">
        <v>190</v>
      </c>
      <c r="D41" s="54">
        <f>+F41+J41+L41</f>
        <v>615.90750000000003</v>
      </c>
      <c r="E41" s="1">
        <f t="shared" si="0"/>
        <v>0</v>
      </c>
      <c r="F41" s="62">
        <v>185</v>
      </c>
      <c r="G41" s="1">
        <f t="shared" si="1"/>
        <v>0</v>
      </c>
      <c r="H41" s="55">
        <v>0</v>
      </c>
      <c r="I41" s="1">
        <f t="shared" si="2"/>
        <v>0</v>
      </c>
      <c r="J41" s="56">
        <f>+P41*0.2</f>
        <v>272.35000000000002</v>
      </c>
      <c r="K41" s="1">
        <f t="shared" si="3"/>
        <v>0</v>
      </c>
      <c r="L41" s="55">
        <f>+N41*0.25</f>
        <v>158.5575</v>
      </c>
      <c r="M41" s="1">
        <f t="shared" si="4"/>
        <v>0</v>
      </c>
      <c r="N41" s="55">
        <v>634.23</v>
      </c>
      <c r="O41" s="1">
        <f t="shared" si="5"/>
        <v>0</v>
      </c>
      <c r="P41" s="55">
        <v>1361.75</v>
      </c>
      <c r="Q41" s="1">
        <f>+P41*$P$2</f>
        <v>0</v>
      </c>
      <c r="R41" s="55">
        <v>1490.91</v>
      </c>
      <c r="S41" s="1">
        <f t="shared" si="7"/>
        <v>0</v>
      </c>
      <c r="T41" s="55">
        <v>7</v>
      </c>
      <c r="U41" s="1">
        <f t="shared" si="8"/>
        <v>0</v>
      </c>
      <c r="V41" s="55">
        <v>0</v>
      </c>
      <c r="W41" s="1">
        <f t="shared" si="9"/>
        <v>0</v>
      </c>
      <c r="X41" s="55">
        <v>0</v>
      </c>
      <c r="Y41" s="1">
        <f t="shared" si="10"/>
        <v>0</v>
      </c>
      <c r="Z41" s="55">
        <v>35</v>
      </c>
      <c r="AA41" s="1">
        <f t="shared" si="11"/>
        <v>0</v>
      </c>
      <c r="AB41" s="55">
        <v>0</v>
      </c>
      <c r="AC41" s="1">
        <f t="shared" si="12"/>
        <v>0</v>
      </c>
      <c r="AD41" s="55">
        <v>1</v>
      </c>
      <c r="AE41" s="1">
        <f t="shared" si="13"/>
        <v>0</v>
      </c>
      <c r="AF41" s="55">
        <v>3</v>
      </c>
      <c r="AG41" s="1">
        <f t="shared" si="14"/>
        <v>0</v>
      </c>
      <c r="AH41" s="55">
        <v>0</v>
      </c>
      <c r="AI41" s="1">
        <f t="shared" si="15"/>
        <v>0</v>
      </c>
      <c r="AJ41" s="55">
        <v>0</v>
      </c>
      <c r="AK41" s="1">
        <f t="shared" si="16"/>
        <v>0</v>
      </c>
      <c r="AL41" s="55">
        <v>0</v>
      </c>
      <c r="AM41" s="1">
        <f t="shared" si="17"/>
        <v>0</v>
      </c>
      <c r="AN41" s="55">
        <v>1</v>
      </c>
      <c r="AO41" s="1">
        <f t="shared" si="18"/>
        <v>0</v>
      </c>
      <c r="AP41" s="55">
        <v>0</v>
      </c>
      <c r="AQ41" s="1">
        <f t="shared" si="19"/>
        <v>0</v>
      </c>
      <c r="AR41" s="55">
        <v>0</v>
      </c>
      <c r="AS41" s="1">
        <f t="shared" si="20"/>
        <v>0</v>
      </c>
      <c r="AT41" s="55">
        <v>0</v>
      </c>
      <c r="AU41" s="1">
        <f t="shared" si="21"/>
        <v>0</v>
      </c>
      <c r="AV41" s="55">
        <v>1</v>
      </c>
      <c r="AW41" s="1">
        <f t="shared" si="22"/>
        <v>0</v>
      </c>
      <c r="AX41" s="55"/>
      <c r="AY41" s="1">
        <f t="shared" si="23"/>
        <v>0</v>
      </c>
      <c r="AZ41" s="56">
        <f t="shared" si="61"/>
        <v>1490.91</v>
      </c>
      <c r="BA41" s="1">
        <f t="shared" si="25"/>
        <v>0</v>
      </c>
      <c r="BB41" s="55">
        <v>0</v>
      </c>
      <c r="BC41" s="1">
        <f t="shared" si="26"/>
        <v>0</v>
      </c>
      <c r="BD41" s="55">
        <v>0</v>
      </c>
      <c r="BE41" s="1">
        <f t="shared" si="27"/>
        <v>0</v>
      </c>
      <c r="BF41" s="55">
        <v>0</v>
      </c>
      <c r="BG41" s="2">
        <f t="shared" si="28"/>
        <v>0</v>
      </c>
      <c r="BH41" s="55">
        <v>0</v>
      </c>
      <c r="BI41" s="2">
        <f t="shared" si="29"/>
        <v>0</v>
      </c>
      <c r="BJ41" s="41">
        <v>0</v>
      </c>
      <c r="BK41" s="2">
        <f t="shared" si="30"/>
        <v>0</v>
      </c>
      <c r="BL41" s="55">
        <v>0</v>
      </c>
      <c r="BM41" s="2">
        <f t="shared" si="31"/>
        <v>0</v>
      </c>
      <c r="BN41" s="55">
        <v>0</v>
      </c>
      <c r="BO41" s="2">
        <f t="shared" si="32"/>
        <v>0</v>
      </c>
      <c r="BP41" s="55">
        <v>0</v>
      </c>
      <c r="BQ41" s="1">
        <f t="shared" si="33"/>
        <v>0</v>
      </c>
      <c r="BR41" s="55">
        <v>0</v>
      </c>
      <c r="BS41" s="1">
        <f t="shared" si="34"/>
        <v>0</v>
      </c>
      <c r="BT41" s="55"/>
      <c r="BU41" s="1">
        <f t="shared" si="35"/>
        <v>0</v>
      </c>
      <c r="BV41" s="55">
        <v>12</v>
      </c>
      <c r="BW41" s="1">
        <f t="shared" si="36"/>
        <v>0</v>
      </c>
      <c r="BX41" s="55">
        <v>10</v>
      </c>
      <c r="BY41" s="1">
        <f t="shared" si="37"/>
        <v>0</v>
      </c>
      <c r="BZ41" s="55">
        <v>0</v>
      </c>
      <c r="CA41" s="1">
        <f t="shared" si="38"/>
        <v>0</v>
      </c>
      <c r="CB41" s="55">
        <v>0</v>
      </c>
      <c r="CC41" s="1">
        <f t="shared" si="39"/>
        <v>0</v>
      </c>
      <c r="CD41" s="55">
        <v>0</v>
      </c>
      <c r="CE41" s="1">
        <f t="shared" si="40"/>
        <v>0</v>
      </c>
      <c r="CF41" s="55">
        <v>0</v>
      </c>
      <c r="CG41" s="1">
        <f t="shared" si="41"/>
        <v>0</v>
      </c>
      <c r="CH41" s="55">
        <v>0</v>
      </c>
      <c r="CI41" s="1">
        <f t="shared" si="42"/>
        <v>0</v>
      </c>
      <c r="CJ41" s="55">
        <v>0</v>
      </c>
      <c r="CK41" s="1">
        <f t="shared" si="43"/>
        <v>0</v>
      </c>
      <c r="CL41" s="55">
        <v>0</v>
      </c>
      <c r="CM41" s="1">
        <f t="shared" si="44"/>
        <v>0</v>
      </c>
      <c r="CN41" s="55">
        <v>0</v>
      </c>
      <c r="CO41" s="1">
        <f t="shared" si="45"/>
        <v>0</v>
      </c>
      <c r="CP41" s="55">
        <v>0</v>
      </c>
      <c r="CQ41" s="1">
        <f t="shared" si="46"/>
        <v>0</v>
      </c>
      <c r="CR41" s="63">
        <v>0</v>
      </c>
      <c r="CS41" s="1">
        <f t="shared" si="47"/>
        <v>0</v>
      </c>
      <c r="CT41" s="55">
        <v>0</v>
      </c>
      <c r="CU41" s="1">
        <f t="shared" si="48"/>
        <v>0</v>
      </c>
      <c r="CV41" s="55">
        <v>1</v>
      </c>
      <c r="CW41" s="2">
        <f t="shared" si="49"/>
        <v>0</v>
      </c>
      <c r="CX41" s="56">
        <v>0</v>
      </c>
      <c r="CY41" s="1">
        <f t="shared" si="50"/>
        <v>0</v>
      </c>
      <c r="CZ41" s="56"/>
      <c r="DA41" s="1">
        <f t="shared" si="51"/>
        <v>0</v>
      </c>
      <c r="DB41" s="62">
        <v>0</v>
      </c>
      <c r="DC41" s="1">
        <f t="shared" si="52"/>
        <v>0</v>
      </c>
      <c r="DD41" s="62">
        <v>0</v>
      </c>
      <c r="DE41" s="1">
        <f t="shared" si="53"/>
        <v>0</v>
      </c>
      <c r="DF41" s="62">
        <v>0</v>
      </c>
      <c r="DG41" s="1">
        <f t="shared" si="54"/>
        <v>0</v>
      </c>
      <c r="DH41" s="32">
        <f t="shared" si="55"/>
        <v>0</v>
      </c>
      <c r="DI41" s="33"/>
      <c r="DJ41" s="34">
        <f t="shared" si="56"/>
        <v>0</v>
      </c>
      <c r="DK41" s="33"/>
      <c r="DL41" s="34">
        <f t="shared" si="57"/>
        <v>0</v>
      </c>
      <c r="DM41" s="33"/>
      <c r="DN41" s="34">
        <f t="shared" si="58"/>
        <v>0</v>
      </c>
      <c r="DO41" s="34">
        <f t="shared" si="59"/>
        <v>0</v>
      </c>
      <c r="DP41" s="36">
        <f t="shared" si="60"/>
        <v>0</v>
      </c>
      <c r="DQ41" s="37"/>
    </row>
    <row r="42" spans="1:121" ht="20.5" thickBot="1">
      <c r="A42" s="37"/>
      <c r="B42" s="81"/>
      <c r="C42" s="82"/>
      <c r="D42" s="66"/>
      <c r="E42" s="67"/>
      <c r="F42" s="63"/>
      <c r="G42" s="67"/>
      <c r="H42" s="67"/>
      <c r="I42" s="67"/>
      <c r="J42" s="67"/>
      <c r="K42" s="67"/>
      <c r="L42" s="63"/>
      <c r="M42" s="67"/>
      <c r="N42" s="67"/>
      <c r="O42" s="67"/>
      <c r="P42" s="67"/>
      <c r="Q42" s="67"/>
      <c r="R42" s="63"/>
      <c r="S42" s="67"/>
      <c r="T42" s="67"/>
      <c r="U42" s="67"/>
      <c r="V42" s="67"/>
      <c r="W42" s="67"/>
      <c r="X42" s="63"/>
      <c r="Y42" s="67"/>
      <c r="Z42" s="67"/>
      <c r="AA42" s="67"/>
      <c r="AB42" s="67"/>
      <c r="AC42" s="67"/>
      <c r="AD42" s="63"/>
      <c r="AE42" s="67"/>
      <c r="AF42" s="67"/>
      <c r="AG42" s="67"/>
      <c r="AH42" s="67"/>
      <c r="AI42" s="1"/>
      <c r="AJ42" s="63"/>
      <c r="AK42" s="67"/>
      <c r="AL42" s="67"/>
      <c r="AM42" s="67"/>
      <c r="AN42" s="67"/>
      <c r="AO42" s="67"/>
      <c r="AP42" s="63"/>
      <c r="AQ42" s="67"/>
      <c r="AR42" s="67"/>
      <c r="AS42" s="67"/>
      <c r="AT42" s="67"/>
      <c r="AU42" s="67"/>
      <c r="AV42" s="63"/>
      <c r="AW42" s="67"/>
      <c r="AX42" s="63"/>
      <c r="AY42" s="67"/>
      <c r="AZ42" s="67"/>
      <c r="BA42" s="67"/>
      <c r="BB42" s="67"/>
      <c r="BC42" s="67"/>
      <c r="BD42" s="63"/>
      <c r="BE42" s="67"/>
      <c r="BF42" s="67"/>
      <c r="BG42" s="67"/>
      <c r="BH42" s="67"/>
      <c r="BI42" s="67"/>
      <c r="BJ42" s="67"/>
      <c r="BK42" s="67"/>
      <c r="BL42" s="67"/>
      <c r="BM42" s="67"/>
      <c r="BN42" s="67"/>
      <c r="BO42" s="67"/>
      <c r="BP42" s="67"/>
      <c r="BQ42" s="67"/>
      <c r="BR42" s="63"/>
      <c r="BS42" s="67"/>
      <c r="BT42" s="67"/>
      <c r="BU42" s="67"/>
      <c r="BV42" s="67"/>
      <c r="BW42" s="67"/>
      <c r="BX42" s="63"/>
      <c r="BY42" s="67"/>
      <c r="BZ42" s="67"/>
      <c r="CA42" s="67"/>
      <c r="CB42" s="67"/>
      <c r="CC42" s="67"/>
      <c r="CD42" s="63"/>
      <c r="CE42" s="67"/>
      <c r="CF42" s="67"/>
      <c r="CG42" s="67"/>
      <c r="CH42" s="67"/>
      <c r="CI42" s="67"/>
      <c r="CJ42" s="63"/>
      <c r="CK42" s="67"/>
      <c r="CL42" s="67"/>
      <c r="CM42" s="67"/>
      <c r="CN42" s="67"/>
      <c r="CO42" s="67"/>
      <c r="CP42" s="63"/>
      <c r="CQ42" s="67"/>
      <c r="CR42" s="67"/>
      <c r="CS42" s="67"/>
      <c r="CT42" s="67"/>
      <c r="CU42" s="67"/>
      <c r="CV42" s="63"/>
      <c r="CW42" s="67"/>
      <c r="CX42" s="63"/>
      <c r="CY42" s="67"/>
      <c r="CZ42" s="63"/>
      <c r="DA42" s="67"/>
      <c r="DB42" s="63"/>
      <c r="DC42" s="67"/>
      <c r="DD42" s="63"/>
      <c r="DE42" s="67"/>
      <c r="DF42" s="63"/>
      <c r="DG42" s="67"/>
      <c r="DH42" s="68">
        <f>SUM(DH4:DH41)</f>
        <v>0</v>
      </c>
      <c r="DI42" s="69"/>
      <c r="DJ42" s="70"/>
      <c r="DK42" s="71"/>
      <c r="DL42" s="72"/>
      <c r="DM42" s="71"/>
      <c r="DN42" s="70"/>
      <c r="DO42" s="71"/>
      <c r="DP42" s="73">
        <f>SUM(DP4:DP41)</f>
        <v>0</v>
      </c>
      <c r="DQ42" s="74"/>
    </row>
  </sheetData>
  <sheetProtection algorithmName="SHA-512" hashValue="zkJ3/o9HHllW6p5pyDDEd85SuMCXOZ0R7Lr/jX9125oTLPwSdtF0eXbSeZa2LrnMt3Aa+pIUWJqpOM9+ZCZSeQ==" saltValue="67/VsHKVvN0QOnzfMGKDrQ==" spinCount="100000" sheet="1" objects="1" scenarios="1"/>
  <protectedRanges>
    <protectedRange algorithmName="SHA-512" hashValue="k6GXljqpza6eWfwS1fbV4mOtlQJ1lRx7IKlcjv92mJwxevFFxlpM+MIHvMmATNNAfAmFgrP5bG5B+Y0UXWGcCg==" saltValue="Wcx34f1YkZA4QUe/uQ2epw==" spinCount="100000" sqref="D2:DG2 DI4:DI42 DM4:DM42 DK4:DK42" name="PRECIO UNITARIO_1"/>
  </protectedRanges>
  <autoFilter ref="B1:DQ42" xr:uid="{019D860E-8AF4-4E0A-9C03-14CE64FA16A2}">
    <filterColumn colId="2" showButton="0"/>
    <filterColumn colId="4" showButton="0"/>
    <filterColumn colId="6" showButton="0"/>
    <filterColumn colId="8" showButton="0"/>
    <filterColumn colId="10" showButton="0"/>
    <filterColumn colId="12" showButton="0"/>
    <filterColumn colId="14" showButton="0"/>
    <filterColumn colId="16" showButton="0"/>
    <filterColumn colId="18" showButton="0"/>
    <filterColumn colId="20" showButton="0"/>
    <filterColumn colId="22" showButton="0"/>
    <filterColumn colId="24" showButton="0"/>
    <filterColumn colId="26" showButton="0"/>
    <filterColumn colId="28" showButton="0"/>
    <filterColumn colId="30" showButton="0"/>
    <filterColumn colId="32" showButton="0"/>
    <filterColumn colId="34" showButton="0"/>
    <filterColumn colId="36" showButton="0"/>
    <filterColumn colId="38" showButton="0"/>
    <filterColumn colId="40" showButton="0"/>
    <filterColumn colId="42" showButton="0"/>
    <filterColumn colId="44" showButton="0"/>
    <filterColumn colId="46" showButton="0"/>
    <filterColumn colId="48" showButton="0"/>
    <filterColumn colId="50" showButton="0"/>
    <filterColumn colId="52" showButton="0"/>
    <filterColumn colId="54" showButton="0"/>
    <filterColumn colId="56" showButton="0"/>
    <filterColumn colId="58" showButton="0"/>
    <filterColumn colId="60" showButton="0"/>
    <filterColumn colId="62" showButton="0"/>
    <filterColumn colId="64" showButton="0"/>
    <filterColumn colId="66" showButton="0"/>
    <filterColumn colId="68" showButton="0"/>
    <filterColumn colId="70" showButton="0"/>
    <filterColumn colId="72" showButton="0"/>
    <filterColumn colId="74" showButton="0"/>
    <filterColumn colId="76" showButton="0"/>
    <filterColumn colId="78" showButton="0"/>
    <filterColumn colId="80" showButton="0"/>
    <filterColumn colId="82" showButton="0"/>
    <filterColumn colId="84" showButton="0"/>
    <filterColumn colId="86" showButton="0"/>
    <filterColumn colId="88" showButton="0"/>
    <filterColumn colId="90" showButton="0"/>
    <filterColumn colId="92" showButton="0"/>
    <filterColumn colId="94" showButton="0"/>
    <filterColumn colId="96" showButton="0"/>
    <filterColumn colId="98" showButton="0"/>
    <filterColumn colId="100" showButton="0"/>
    <filterColumn colId="102" showButton="0"/>
    <filterColumn colId="104" showButton="0"/>
    <filterColumn colId="106" showButton="0"/>
    <filterColumn colId="108" showButton="0"/>
  </autoFilter>
  <mergeCells count="120">
    <mergeCell ref="D1:E1"/>
    <mergeCell ref="F1:G1"/>
    <mergeCell ref="H1:I1"/>
    <mergeCell ref="J1:K1"/>
    <mergeCell ref="L1:M1"/>
    <mergeCell ref="N1:O1"/>
    <mergeCell ref="AB1:AC1"/>
    <mergeCell ref="AD1:AE1"/>
    <mergeCell ref="AF1:AG1"/>
    <mergeCell ref="AH1:AI1"/>
    <mergeCell ref="AJ1:AK1"/>
    <mergeCell ref="AL1:AM1"/>
    <mergeCell ref="P1:Q1"/>
    <mergeCell ref="R1:S1"/>
    <mergeCell ref="T1:U1"/>
    <mergeCell ref="V1:W1"/>
    <mergeCell ref="X1:Y1"/>
    <mergeCell ref="Z1:AA1"/>
    <mergeCell ref="BF1:BG1"/>
    <mergeCell ref="BH1:BI1"/>
    <mergeCell ref="BJ1:BK1"/>
    <mergeCell ref="AN1:AO1"/>
    <mergeCell ref="AP1:AQ1"/>
    <mergeCell ref="AR1:AS1"/>
    <mergeCell ref="AT1:AU1"/>
    <mergeCell ref="AV1:AW1"/>
    <mergeCell ref="AX1:AY1"/>
    <mergeCell ref="DB1:DC1"/>
    <mergeCell ref="DD1:DE1"/>
    <mergeCell ref="DF1:DG1"/>
    <mergeCell ref="CJ1:CK1"/>
    <mergeCell ref="CL1:CM1"/>
    <mergeCell ref="CN1:CO1"/>
    <mergeCell ref="CP1:CQ1"/>
    <mergeCell ref="CR1:CS1"/>
    <mergeCell ref="CT1:CU1"/>
    <mergeCell ref="D2:E2"/>
    <mergeCell ref="F2:G2"/>
    <mergeCell ref="H2:I2"/>
    <mergeCell ref="J2:K2"/>
    <mergeCell ref="L2:M2"/>
    <mergeCell ref="N2:O2"/>
    <mergeCell ref="CV1:CW1"/>
    <mergeCell ref="CX1:CY1"/>
    <mergeCell ref="CZ1:DA1"/>
    <mergeCell ref="BX1:BY1"/>
    <mergeCell ref="BZ1:CA1"/>
    <mergeCell ref="CB1:CC1"/>
    <mergeCell ref="CD1:CE1"/>
    <mergeCell ref="CF1:CG1"/>
    <mergeCell ref="CH1:CI1"/>
    <mergeCell ref="BL1:BM1"/>
    <mergeCell ref="BN1:BO1"/>
    <mergeCell ref="BP1:BQ1"/>
    <mergeCell ref="BR1:BS1"/>
    <mergeCell ref="BT1:BU1"/>
    <mergeCell ref="BV1:BW1"/>
    <mergeCell ref="AZ1:BA1"/>
    <mergeCell ref="BB1:BC1"/>
    <mergeCell ref="BD1:BE1"/>
    <mergeCell ref="AB2:AC2"/>
    <mergeCell ref="AD2:AE2"/>
    <mergeCell ref="AF2:AG2"/>
    <mergeCell ref="AH2:AI2"/>
    <mergeCell ref="AJ2:AK2"/>
    <mergeCell ref="AL2:AM2"/>
    <mergeCell ref="P2:Q2"/>
    <mergeCell ref="R2:S2"/>
    <mergeCell ref="T2:U2"/>
    <mergeCell ref="V2:W2"/>
    <mergeCell ref="X2:Y2"/>
    <mergeCell ref="Z2:AA2"/>
    <mergeCell ref="AZ2:BA2"/>
    <mergeCell ref="BB2:BC2"/>
    <mergeCell ref="BD2:BE2"/>
    <mergeCell ref="BF2:BG2"/>
    <mergeCell ref="BH2:BI2"/>
    <mergeCell ref="BJ2:BK2"/>
    <mergeCell ref="AN2:AO2"/>
    <mergeCell ref="AP2:AQ2"/>
    <mergeCell ref="AR2:AS2"/>
    <mergeCell ref="AT2:AU2"/>
    <mergeCell ref="AV2:AW2"/>
    <mergeCell ref="AX2:AY2"/>
    <mergeCell ref="BX2:BY2"/>
    <mergeCell ref="BZ2:CA2"/>
    <mergeCell ref="CB2:CC2"/>
    <mergeCell ref="CD2:CE2"/>
    <mergeCell ref="CF2:CG2"/>
    <mergeCell ref="CH2:CI2"/>
    <mergeCell ref="BL2:BM2"/>
    <mergeCell ref="BN2:BO2"/>
    <mergeCell ref="BP2:BQ2"/>
    <mergeCell ref="BR2:BS2"/>
    <mergeCell ref="BT2:BU2"/>
    <mergeCell ref="BV2:BW2"/>
    <mergeCell ref="B42:C42"/>
    <mergeCell ref="B12:B15"/>
    <mergeCell ref="B16:B24"/>
    <mergeCell ref="B25:B30"/>
    <mergeCell ref="B31:B39"/>
    <mergeCell ref="B40:B41"/>
    <mergeCell ref="DI2:DN2"/>
    <mergeCell ref="DI3:DJ3"/>
    <mergeCell ref="DK3:DL3"/>
    <mergeCell ref="DM3:DN3"/>
    <mergeCell ref="B4:B7"/>
    <mergeCell ref="B8:B11"/>
    <mergeCell ref="CV2:CW2"/>
    <mergeCell ref="CX2:CY2"/>
    <mergeCell ref="CZ2:DA2"/>
    <mergeCell ref="DB2:DC2"/>
    <mergeCell ref="DD2:DE2"/>
    <mergeCell ref="DF2:DG2"/>
    <mergeCell ref="CJ2:CK2"/>
    <mergeCell ref="CL2:CM2"/>
    <mergeCell ref="CN2:CO2"/>
    <mergeCell ref="CP2:CQ2"/>
    <mergeCell ref="CR2:CS2"/>
    <mergeCell ref="CT2:CU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7A4D5-D2CD-4932-80CF-20B6E1B6A0B8}">
  <dimension ref="B3:C7"/>
  <sheetViews>
    <sheetView showGridLines="0" workbookViewId="0">
      <selection activeCell="C18" sqref="C18"/>
    </sheetView>
  </sheetViews>
  <sheetFormatPr baseColWidth="10" defaultColWidth="11.453125" defaultRowHeight="12.5"/>
  <cols>
    <col min="2" max="2" width="40.81640625" bestFit="1" customWidth="1"/>
    <col min="3" max="3" width="27.7265625" bestFit="1" customWidth="1"/>
    <col min="4" max="4" width="15.7265625" customWidth="1"/>
  </cols>
  <sheetData>
    <row r="3" spans="2:3" ht="26">
      <c r="B3" s="4" t="s">
        <v>0</v>
      </c>
      <c r="C3" s="8" t="s">
        <v>193</v>
      </c>
    </row>
    <row r="4" spans="2:3">
      <c r="B4" s="3" t="s">
        <v>194</v>
      </c>
      <c r="C4" s="5">
        <v>200000000</v>
      </c>
    </row>
    <row r="5" spans="2:3">
      <c r="B5" s="3" t="s">
        <v>195</v>
      </c>
      <c r="C5" s="5">
        <v>450000000</v>
      </c>
    </row>
    <row r="6" spans="2:3">
      <c r="B6" s="3" t="s">
        <v>196</v>
      </c>
      <c r="C6" s="5">
        <f>'Mantenimiento preventivo 2025'!B1+' Mantenimiento preventivo 2026'!B1+'Mantenimiento preventivo 2027'!B1</f>
        <v>0</v>
      </c>
    </row>
    <row r="7" spans="2:3" ht="13">
      <c r="B7" s="6" t="s">
        <v>197</v>
      </c>
      <c r="C7" s="7">
        <f>SUM(C4:C6)</f>
        <v>650000000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ColWidth="11.453125" defaultRowHeight="1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baseColWidth="10" defaultColWidth="11.453125" defaultRowHeight="1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4fb33cad-1b16-4f00-8fa1-8de438f98bc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F4372177C0C6C418A3ECD92F7E30C65" ma:contentTypeVersion="18" ma:contentTypeDescription="Crear nuevo documento." ma:contentTypeScope="" ma:versionID="f36cc7f34c54325380373beb1ecce654">
  <xsd:schema xmlns:xsd="http://www.w3.org/2001/XMLSchema" xmlns:xs="http://www.w3.org/2001/XMLSchema" xmlns:p="http://schemas.microsoft.com/office/2006/metadata/properties" xmlns:ns3="a109ced5-b611-442e-8ff5-2d031a1f5a9e" xmlns:ns4="4fb33cad-1b16-4f00-8fa1-8de438f98bc0" targetNamespace="http://schemas.microsoft.com/office/2006/metadata/properties" ma:root="true" ma:fieldsID="6e4d0d462364349d69d02fcfcf29cc97" ns3:_="" ns4:_="">
    <xsd:import namespace="a109ced5-b611-442e-8ff5-2d031a1f5a9e"/>
    <xsd:import namespace="4fb33cad-1b16-4f00-8fa1-8de438f98bc0"/>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AutoKeyPoints" minOccurs="0"/>
                <xsd:element ref="ns4:MediaServiceKeyPoints" minOccurs="0"/>
                <xsd:element ref="ns4:MediaServiceDateTaken" minOccurs="0"/>
                <xsd:element ref="ns4:MediaLengthInSeconds" minOccurs="0"/>
                <xsd:element ref="ns4:MediaServiceLocation" minOccurs="0"/>
                <xsd:element ref="ns4:_activity" minOccurs="0"/>
                <xsd:element ref="ns4:MediaServiceObjectDetectorVersions"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09ced5-b611-442e-8ff5-2d031a1f5a9e"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3cad-1b16-4f00-8fa1-8de438f98bc0"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AB348D-0F88-423A-A962-3C7FB02874AF}">
  <ds:schemaRefs>
    <ds:schemaRef ds:uri="http://schemas.microsoft.com/office/2006/metadata/properties"/>
    <ds:schemaRef ds:uri="http://schemas.microsoft.com/office/infopath/2007/PartnerControls"/>
    <ds:schemaRef ds:uri="4fb33cad-1b16-4f00-8fa1-8de438f98bc0"/>
  </ds:schemaRefs>
</ds:datastoreItem>
</file>

<file path=customXml/itemProps2.xml><?xml version="1.0" encoding="utf-8"?>
<ds:datastoreItem xmlns:ds="http://schemas.openxmlformats.org/officeDocument/2006/customXml" ds:itemID="{6C908807-56ED-4539-8705-B150BCFD165E}">
  <ds:schemaRefs>
    <ds:schemaRef ds:uri="http://schemas.microsoft.com/sharepoint/v3/contenttype/forms"/>
  </ds:schemaRefs>
</ds:datastoreItem>
</file>

<file path=customXml/itemProps3.xml><?xml version="1.0" encoding="utf-8"?>
<ds:datastoreItem xmlns:ds="http://schemas.openxmlformats.org/officeDocument/2006/customXml" ds:itemID="{F38B2865-6D52-4EB0-81B1-575E4CB59B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09ced5-b611-442e-8ff5-2d031a1f5a9e"/>
    <ds:schemaRef ds:uri="4fb33cad-1b16-4f00-8fa1-8de438f98b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CONDICIONES</vt:lpstr>
      <vt:lpstr>Mantenimiento preventivo 2025</vt:lpstr>
      <vt:lpstr> Mantenimiento preventivo 2026</vt:lpstr>
      <vt:lpstr>Mantenimiento preventivo 2027</vt:lpstr>
      <vt:lpstr>TOTAL CONTRATO</vt:lpstr>
    </vt:vector>
  </TitlesOfParts>
  <Manager/>
  <Company>AMARILLAS DE CUCUTA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ANALISIS DE PRECIOS UNITARIOS</dc:title>
  <dc:subject/>
  <dc:creator>DAVID RICARDO PADILLA VARGAS</dc:creator>
  <cp:keywords/>
  <dc:description/>
  <cp:lastModifiedBy>Yezmin Adriana Guzman Gonzalez</cp:lastModifiedBy>
  <cp:revision/>
  <dcterms:created xsi:type="dcterms:W3CDTF">1994-04-03T15:42:22Z</dcterms:created>
  <dcterms:modified xsi:type="dcterms:W3CDTF">2025-11-11T13:34:26Z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0x0101007F4372177C0C6C418A3ECD92F7E30C65</vt:lpwstr>
  </property>
</Properties>
</file>